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dreas.eiting\Desktop\EINSMAN\"/>
    </mc:Choice>
  </mc:AlternateContent>
  <bookViews>
    <workbookView xWindow="0" yWindow="0" windowWidth="21570" windowHeight="9120" tabRatio="875" firstSheet="1" activeTab="5"/>
  </bookViews>
  <sheets>
    <sheet name="Version" sheetId="29" state="hidden" r:id="rId1"/>
    <sheet name="Leitfaden zur Berechnung" sheetId="38" r:id="rId2"/>
    <sheet name="Dateneingabe" sheetId="37" r:id="rId3"/>
    <sheet name="Regelungszeit" sheetId="36" r:id="rId4"/>
    <sheet name="Zeitreihe" sheetId="20" r:id="rId5"/>
    <sheet name="Rechnungserstellung" sheetId="31" r:id="rId6"/>
    <sheet name="Zuteilung" sheetId="39" state="hidden" r:id="rId7"/>
  </sheets>
  <externalReferences>
    <externalReference r:id="rId8"/>
  </externalReferences>
  <definedNames>
    <definedName name="Bayernwerk_AG">Regelungszeit!$A$8</definedName>
    <definedName name="_xlnm.Print_Area" localSheetId="5">Rechnungserstellung!$A$1:$AZ$165</definedName>
    <definedName name="_xlnm.Print_Area" localSheetId="4">Zeitreihe!$B$5:$R$39</definedName>
  </definedNames>
  <calcPr calcId="152511"/>
</workbook>
</file>

<file path=xl/calcChain.xml><?xml version="1.0" encoding="utf-8"?>
<calcChain xmlns="http://schemas.openxmlformats.org/spreadsheetml/2006/main">
  <c r="N10" i="31" l="1"/>
  <c r="N34" i="31" l="1"/>
  <c r="N1" i="39" l="1"/>
  <c r="O4" i="39" s="1"/>
  <c r="P3" i="39" s="1"/>
  <c r="A2" i="39" l="1"/>
  <c r="A3" i="39" s="1"/>
  <c r="O3" i="39"/>
  <c r="B2" i="39" l="1"/>
  <c r="C2" i="39" s="1"/>
  <c r="B3" i="39"/>
  <c r="A4" i="39"/>
  <c r="N32" i="31"/>
  <c r="N33" i="31"/>
  <c r="T32" i="20"/>
  <c r="T33" i="20"/>
  <c r="T34" i="20"/>
  <c r="T35" i="20"/>
  <c r="T36" i="20"/>
  <c r="T37" i="20"/>
  <c r="T38" i="20"/>
  <c r="I32" i="36"/>
  <c r="I33" i="36"/>
  <c r="I34" i="36"/>
  <c r="I35" i="36"/>
  <c r="I36" i="36"/>
  <c r="I37" i="36"/>
  <c r="I38" i="36"/>
  <c r="D2" i="39" l="1"/>
  <c r="D3" i="39"/>
  <c r="C3" i="39"/>
  <c r="A5" i="39"/>
  <c r="B4" i="39"/>
  <c r="AO34" i="31"/>
  <c r="A6" i="39" l="1"/>
  <c r="B5" i="39"/>
  <c r="C4" i="39"/>
  <c r="D4" i="39"/>
  <c r="J16" i="36"/>
  <c r="J17" i="36"/>
  <c r="J18" i="36"/>
  <c r="J19" i="36"/>
  <c r="J20" i="36"/>
  <c r="J21" i="36"/>
  <c r="J22" i="36"/>
  <c r="J23" i="36"/>
  <c r="J15" i="36"/>
  <c r="N37" i="31" s="1"/>
  <c r="F27" i="36"/>
  <c r="Y37" i="31" s="1"/>
  <c r="C5" i="39" l="1"/>
  <c r="D5" i="39"/>
  <c r="A7" i="39"/>
  <c r="B6" i="39"/>
  <c r="K15" i="36"/>
  <c r="J51" i="31"/>
  <c r="J50" i="31"/>
  <c r="J49" i="31"/>
  <c r="J48" i="31"/>
  <c r="A8" i="39" l="1"/>
  <c r="B7" i="39"/>
  <c r="D6" i="39"/>
  <c r="C6" i="39"/>
  <c r="Q29" i="31"/>
  <c r="Q28" i="31"/>
  <c r="Q27" i="31"/>
  <c r="Q26" i="31"/>
  <c r="Q25" i="31"/>
  <c r="Q24" i="31"/>
  <c r="Q23" i="31"/>
  <c r="Q22" i="31"/>
  <c r="Q21" i="31"/>
  <c r="Q20" i="31"/>
  <c r="N31" i="37"/>
  <c r="N29" i="37"/>
  <c r="N28" i="37"/>
  <c r="N26" i="37"/>
  <c r="N25" i="37"/>
  <c r="N24" i="37"/>
  <c r="N23" i="37"/>
  <c r="N22" i="37"/>
  <c r="N21" i="37"/>
  <c r="N20" i="37"/>
  <c r="N17" i="37"/>
  <c r="N16" i="37"/>
  <c r="N15" i="37"/>
  <c r="N14" i="37"/>
  <c r="N12" i="37"/>
  <c r="N11" i="37"/>
  <c r="N10" i="37"/>
  <c r="N9" i="37"/>
  <c r="N8" i="37"/>
  <c r="A9" i="39" l="1"/>
  <c r="B8" i="39"/>
  <c r="D7" i="39"/>
  <c r="C7" i="39"/>
  <c r="N7" i="37"/>
  <c r="D14" i="37" s="1"/>
  <c r="A10" i="39" l="1"/>
  <c r="B9" i="39"/>
  <c r="D8" i="39"/>
  <c r="C8" i="39"/>
  <c r="D28" i="37"/>
  <c r="F23" i="37"/>
  <c r="D25" i="37"/>
  <c r="D24" i="37"/>
  <c r="D19" i="37"/>
  <c r="H18" i="37"/>
  <c r="H17" i="37"/>
  <c r="H8" i="37"/>
  <c r="D27" i="37"/>
  <c r="D12" i="37"/>
  <c r="D17" i="37"/>
  <c r="D20" i="37"/>
  <c r="H9" i="37"/>
  <c r="H19" i="37"/>
  <c r="H11" i="37"/>
  <c r="H12" i="37"/>
  <c r="D18" i="37"/>
  <c r="D8" i="37"/>
  <c r="D13" i="37"/>
  <c r="D10" i="37"/>
  <c r="H20" i="37"/>
  <c r="D11" i="37"/>
  <c r="H13" i="37"/>
  <c r="D26" i="37"/>
  <c r="D9" i="37"/>
  <c r="H10" i="37"/>
  <c r="X165" i="31"/>
  <c r="P165" i="31"/>
  <c r="A165" i="31"/>
  <c r="X164" i="31"/>
  <c r="P164" i="31"/>
  <c r="A164" i="31"/>
  <c r="X163" i="31"/>
  <c r="P163" i="31"/>
  <c r="A163" i="31"/>
  <c r="X162" i="31"/>
  <c r="P162" i="31"/>
  <c r="A162" i="31"/>
  <c r="X161" i="31"/>
  <c r="P161" i="31"/>
  <c r="A161" i="31"/>
  <c r="X160" i="31"/>
  <c r="P160" i="31"/>
  <c r="A160" i="31"/>
  <c r="X159" i="31"/>
  <c r="P159" i="31"/>
  <c r="A159" i="31"/>
  <c r="X158" i="31"/>
  <c r="P158" i="31"/>
  <c r="A158" i="31"/>
  <c r="X157" i="31"/>
  <c r="P157" i="31"/>
  <c r="A157" i="31"/>
  <c r="J51" i="36"/>
  <c r="G51" i="36"/>
  <c r="I51" i="36" s="1"/>
  <c r="F51" i="36"/>
  <c r="H51" i="36" s="1"/>
  <c r="K51" i="36" s="1"/>
  <c r="I31" i="36" s="1"/>
  <c r="J50" i="36"/>
  <c r="G50" i="36"/>
  <c r="I50" i="36" s="1"/>
  <c r="F50" i="36"/>
  <c r="H50" i="36" s="1"/>
  <c r="K50" i="36" s="1"/>
  <c r="I30" i="36" s="1"/>
  <c r="J49" i="36"/>
  <c r="G49" i="36"/>
  <c r="I49" i="36" s="1"/>
  <c r="F49" i="36"/>
  <c r="H49" i="36" s="1"/>
  <c r="J48" i="36"/>
  <c r="G48" i="36"/>
  <c r="I48" i="36" s="1"/>
  <c r="F48" i="36"/>
  <c r="H48" i="36" s="1"/>
  <c r="K48" i="36" s="1"/>
  <c r="J47" i="36"/>
  <c r="G47" i="36"/>
  <c r="I47" i="36" s="1"/>
  <c r="F47" i="36"/>
  <c r="H47" i="36" s="1"/>
  <c r="J46" i="36"/>
  <c r="G46" i="36"/>
  <c r="I46" i="36" s="1"/>
  <c r="F46" i="36"/>
  <c r="H46" i="36" s="1"/>
  <c r="K46" i="36" s="1"/>
  <c r="J45" i="36"/>
  <c r="G45" i="36"/>
  <c r="I45" i="36" s="1"/>
  <c r="F45" i="36"/>
  <c r="H45" i="36" s="1"/>
  <c r="K45" i="36" s="1"/>
  <c r="J44" i="36"/>
  <c r="G44" i="36"/>
  <c r="I44" i="36" s="1"/>
  <c r="F44" i="36"/>
  <c r="H44" i="36" s="1"/>
  <c r="J43" i="36"/>
  <c r="G43" i="36"/>
  <c r="I43" i="36" s="1"/>
  <c r="F43" i="36"/>
  <c r="H43" i="36" s="1"/>
  <c r="I40" i="36"/>
  <c r="I39" i="36"/>
  <c r="U23" i="36"/>
  <c r="R23" i="36"/>
  <c r="P23" i="36"/>
  <c r="N23" i="36"/>
  <c r="O23" i="36" s="1"/>
  <c r="K23" i="36"/>
  <c r="X22" i="36"/>
  <c r="U22" i="36"/>
  <c r="R22" i="36"/>
  <c r="P22" i="36"/>
  <c r="N22" i="36"/>
  <c r="O22" i="36" s="1"/>
  <c r="Q22" i="36" s="1"/>
  <c r="I22" i="36"/>
  <c r="X21" i="36"/>
  <c r="U21" i="36"/>
  <c r="R21" i="36"/>
  <c r="P21" i="36"/>
  <c r="N21" i="36"/>
  <c r="O21" i="36" s="1"/>
  <c r="Q21" i="36" s="1"/>
  <c r="I21" i="36"/>
  <c r="X20" i="36"/>
  <c r="U20" i="36"/>
  <c r="R20" i="36"/>
  <c r="P20" i="36"/>
  <c r="N20" i="36"/>
  <c r="O20" i="36" s="1"/>
  <c r="Q20" i="36" s="1"/>
  <c r="I20" i="36"/>
  <c r="I28" i="36"/>
  <c r="X19" i="36"/>
  <c r="U19" i="36"/>
  <c r="R19" i="36"/>
  <c r="P19" i="36"/>
  <c r="N19" i="36"/>
  <c r="O19" i="36" s="1"/>
  <c r="I19" i="36"/>
  <c r="X18" i="36"/>
  <c r="U18" i="36"/>
  <c r="R18" i="36"/>
  <c r="P18" i="36"/>
  <c r="N18" i="36"/>
  <c r="O18" i="36" s="1"/>
  <c r="Q18" i="36" s="1"/>
  <c r="I18" i="36"/>
  <c r="X17" i="36"/>
  <c r="U17" i="36"/>
  <c r="R17" i="36"/>
  <c r="P17" i="36"/>
  <c r="N17" i="36"/>
  <c r="O17" i="36" s="1"/>
  <c r="I17" i="36"/>
  <c r="X16" i="36"/>
  <c r="U16" i="36"/>
  <c r="V16" i="36" s="1"/>
  <c r="W16" i="36" s="1"/>
  <c r="R16" i="36"/>
  <c r="P16" i="36"/>
  <c r="N16" i="36"/>
  <c r="O16" i="36" s="1"/>
  <c r="Q16" i="36" s="1"/>
  <c r="I16" i="36"/>
  <c r="X15" i="36"/>
  <c r="W15" i="36"/>
  <c r="R15" i="36"/>
  <c r="N15" i="36"/>
  <c r="O15" i="36" s="1"/>
  <c r="I15" i="36"/>
  <c r="I14" i="36"/>
  <c r="I13" i="36"/>
  <c r="K49" i="36" l="1"/>
  <c r="I29" i="36" s="1"/>
  <c r="V17" i="36"/>
  <c r="W17" i="36" s="1"/>
  <c r="D9" i="39"/>
  <c r="C9" i="39"/>
  <c r="A11" i="39"/>
  <c r="B10" i="39"/>
  <c r="K47" i="36"/>
  <c r="I27" i="36" s="1"/>
  <c r="I25" i="36"/>
  <c r="K16" i="36"/>
  <c r="K43" i="36"/>
  <c r="K44" i="36"/>
  <c r="Q15" i="36"/>
  <c r="S15" i="36" s="1"/>
  <c r="Q17" i="36"/>
  <c r="S17" i="36" s="1"/>
  <c r="Q23" i="36"/>
  <c r="S23" i="36" s="1"/>
  <c r="S16" i="36"/>
  <c r="Q19" i="36"/>
  <c r="S19" i="36" s="1"/>
  <c r="S21" i="36"/>
  <c r="I26" i="36"/>
  <c r="S18" i="36"/>
  <c r="S22" i="36"/>
  <c r="S20" i="36"/>
  <c r="V18" i="36" l="1"/>
  <c r="A12" i="39"/>
  <c r="B11" i="39"/>
  <c r="D10" i="39"/>
  <c r="C10" i="39"/>
  <c r="L16" i="36"/>
  <c r="M17" i="36" s="1"/>
  <c r="K17" i="36"/>
  <c r="I23" i="36"/>
  <c r="L15" i="36"/>
  <c r="M16" i="36" s="1"/>
  <c r="I24" i="36"/>
  <c r="W18" i="36" l="1"/>
  <c r="V19" i="36"/>
  <c r="A13" i="39"/>
  <c r="B12" i="39"/>
  <c r="D11" i="39"/>
  <c r="C11" i="39"/>
  <c r="L17" i="36"/>
  <c r="M18" i="36" s="1"/>
  <c r="K18" i="36"/>
  <c r="H16" i="20"/>
  <c r="H15" i="20" s="1"/>
  <c r="D15" i="20" s="1"/>
  <c r="I12" i="36"/>
  <c r="F29" i="36"/>
  <c r="F30" i="36" s="1"/>
  <c r="F31" i="36" s="1"/>
  <c r="W19" i="36" l="1"/>
  <c r="V20" i="36"/>
  <c r="L18" i="36"/>
  <c r="M19" i="36" s="1"/>
  <c r="K19" i="36"/>
  <c r="C12" i="39"/>
  <c r="D12" i="39"/>
  <c r="A14" i="39"/>
  <c r="B13" i="39"/>
  <c r="F32" i="36"/>
  <c r="A36" i="20" s="1"/>
  <c r="W20" i="36" l="1"/>
  <c r="V21" i="36"/>
  <c r="L19" i="36"/>
  <c r="M20" i="36" s="1"/>
  <c r="K20" i="36"/>
  <c r="D13" i="39"/>
  <c r="C13" i="39"/>
  <c r="A15" i="39"/>
  <c r="B14" i="39"/>
  <c r="A35" i="20"/>
  <c r="A34" i="20"/>
  <c r="F17" i="36"/>
  <c r="A33" i="20"/>
  <c r="A38" i="20"/>
  <c r="A37" i="20"/>
  <c r="A199" i="20"/>
  <c r="A106" i="20"/>
  <c r="A101" i="20"/>
  <c r="A197" i="20"/>
  <c r="A71" i="20"/>
  <c r="A177" i="20"/>
  <c r="A147" i="20"/>
  <c r="A21" i="20"/>
  <c r="A94" i="20"/>
  <c r="A192" i="20"/>
  <c r="A24" i="20"/>
  <c r="A92" i="20"/>
  <c r="A164" i="20"/>
  <c r="A63" i="20"/>
  <c r="A26" i="20"/>
  <c r="A115" i="20"/>
  <c r="A117" i="20"/>
  <c r="A171" i="20"/>
  <c r="A107" i="20"/>
  <c r="A95" i="20"/>
  <c r="A76" i="20"/>
  <c r="A127" i="20"/>
  <c r="A179" i="20"/>
  <c r="A18" i="20"/>
  <c r="A23" i="20"/>
  <c r="A40" i="20"/>
  <c r="A42" i="20"/>
  <c r="A65" i="20"/>
  <c r="A158" i="20"/>
  <c r="A114" i="20"/>
  <c r="A134" i="20"/>
  <c r="A140" i="20"/>
  <c r="A167" i="20"/>
  <c r="A180" i="20"/>
  <c r="A59" i="20"/>
  <c r="A51" i="20"/>
  <c r="A62" i="20"/>
  <c r="A66" i="20"/>
  <c r="A81" i="20"/>
  <c r="A60" i="20"/>
  <c r="A138" i="20"/>
  <c r="A155" i="20"/>
  <c r="A154" i="20"/>
  <c r="A200" i="20"/>
  <c r="A186" i="20"/>
  <c r="A190" i="20"/>
  <c r="A41" i="20"/>
  <c r="A87" i="20"/>
  <c r="A75" i="20"/>
  <c r="A79" i="20"/>
  <c r="A67" i="20"/>
  <c r="A28" i="20"/>
  <c r="A70" i="20"/>
  <c r="A30" i="20"/>
  <c r="A74" i="20"/>
  <c r="A100" i="20"/>
  <c r="A69" i="20"/>
  <c r="A99" i="20"/>
  <c r="A181" i="20"/>
  <c r="A80" i="20"/>
  <c r="A120" i="20"/>
  <c r="A105" i="20"/>
  <c r="A139" i="20"/>
  <c r="A131" i="20"/>
  <c r="A144" i="20"/>
  <c r="A151" i="20"/>
  <c r="A170" i="20"/>
  <c r="A196" i="20"/>
  <c r="A168" i="20"/>
  <c r="A187" i="20"/>
  <c r="A185" i="20"/>
  <c r="A194" i="20"/>
  <c r="A49" i="20"/>
  <c r="A141" i="20"/>
  <c r="A83" i="20"/>
  <c r="A118" i="20"/>
  <c r="A48" i="20"/>
  <c r="A78" i="20"/>
  <c r="A50" i="20"/>
  <c r="A116" i="20"/>
  <c r="A73" i="20"/>
  <c r="A89" i="20"/>
  <c r="A130" i="20"/>
  <c r="A52" i="20"/>
  <c r="A103" i="20"/>
  <c r="A25" i="20"/>
  <c r="A55" i="20"/>
  <c r="A126" i="20"/>
  <c r="A43" i="20"/>
  <c r="A19" i="20"/>
  <c r="A45" i="20"/>
  <c r="A146" i="20"/>
  <c r="A47" i="20"/>
  <c r="A102" i="20"/>
  <c r="A20" i="20"/>
  <c r="A54" i="20"/>
  <c r="A86" i="20"/>
  <c r="A22" i="20"/>
  <c r="A58" i="20"/>
  <c r="A90" i="20"/>
  <c r="A149" i="20"/>
  <c r="A61" i="20"/>
  <c r="A77" i="20"/>
  <c r="A93" i="20"/>
  <c r="A110" i="20"/>
  <c r="A135" i="20"/>
  <c r="A56" i="20"/>
  <c r="A72" i="20"/>
  <c r="A88" i="20"/>
  <c r="A108" i="20"/>
  <c r="A133" i="20"/>
  <c r="A97" i="20"/>
  <c r="A113" i="20"/>
  <c r="A129" i="20"/>
  <c r="A150" i="20"/>
  <c r="A123" i="20"/>
  <c r="A142" i="20"/>
  <c r="A136" i="20"/>
  <c r="A152" i="20"/>
  <c r="A162" i="20"/>
  <c r="A166" i="20"/>
  <c r="A165" i="20"/>
  <c r="A184" i="20"/>
  <c r="A174" i="20"/>
  <c r="A160" i="20"/>
  <c r="A176" i="20"/>
  <c r="A191" i="20"/>
  <c r="A193" i="20"/>
  <c r="H201" i="20"/>
  <c r="H197" i="20"/>
  <c r="H193" i="20"/>
  <c r="H189" i="20"/>
  <c r="H185" i="20"/>
  <c r="H200" i="20"/>
  <c r="H196" i="20"/>
  <c r="H192" i="20"/>
  <c r="H188" i="20"/>
  <c r="H198" i="20"/>
  <c r="H190" i="20"/>
  <c r="H194" i="20"/>
  <c r="H186" i="20"/>
  <c r="H184" i="20"/>
  <c r="H179" i="20"/>
  <c r="H175" i="20"/>
  <c r="H171" i="20"/>
  <c r="H195" i="20"/>
  <c r="H183" i="20"/>
  <c r="H178" i="20"/>
  <c r="H173" i="20"/>
  <c r="H191" i="20"/>
  <c r="H180" i="20"/>
  <c r="H177" i="20"/>
  <c r="H172" i="20"/>
  <c r="H199" i="20"/>
  <c r="H181" i="20"/>
  <c r="H176" i="20"/>
  <c r="H187" i="20"/>
  <c r="H174" i="20"/>
  <c r="H182" i="20"/>
  <c r="H17" i="20"/>
  <c r="A27" i="20"/>
  <c r="A29" i="20"/>
  <c r="A31" i="20"/>
  <c r="A112" i="20"/>
  <c r="A44" i="20"/>
  <c r="A111" i="20"/>
  <c r="A46" i="20"/>
  <c r="A53" i="20"/>
  <c r="A85" i="20"/>
  <c r="A122" i="20"/>
  <c r="A64" i="20"/>
  <c r="A98" i="20"/>
  <c r="A143" i="20"/>
  <c r="A121" i="20"/>
  <c r="A173" i="20"/>
  <c r="A178" i="20"/>
  <c r="A157" i="20"/>
  <c r="A183" i="20"/>
  <c r="A163" i="20"/>
  <c r="A201" i="20"/>
  <c r="A17" i="20"/>
  <c r="A96" i="20"/>
  <c r="A91" i="20"/>
  <c r="A39" i="20"/>
  <c r="A32" i="20"/>
  <c r="A124" i="20"/>
  <c r="A82" i="20"/>
  <c r="A57" i="20"/>
  <c r="A104" i="20"/>
  <c r="A68" i="20"/>
  <c r="A84" i="20"/>
  <c r="A128" i="20"/>
  <c r="A188" i="20"/>
  <c r="A109" i="20"/>
  <c r="A125" i="20"/>
  <c r="A145" i="20"/>
  <c r="A119" i="20"/>
  <c r="A137" i="20"/>
  <c r="A132" i="20"/>
  <c r="A148" i="20"/>
  <c r="A159" i="20"/>
  <c r="A153" i="20"/>
  <c r="A161" i="20"/>
  <c r="A175" i="20"/>
  <c r="A169" i="20"/>
  <c r="A156" i="20"/>
  <c r="A172" i="20"/>
  <c r="A195" i="20"/>
  <c r="A189" i="20"/>
  <c r="A182" i="20"/>
  <c r="A198" i="20"/>
  <c r="W21" i="36" l="1"/>
  <c r="V22" i="36"/>
  <c r="L20" i="36"/>
  <c r="M21" i="36" s="1"/>
  <c r="K21" i="36"/>
  <c r="A16" i="39"/>
  <c r="B15" i="39"/>
  <c r="D14" i="39"/>
  <c r="C14" i="39"/>
  <c r="H18" i="20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C17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W22" i="36" l="1"/>
  <c r="V23" i="36"/>
  <c r="W23" i="36" s="1"/>
  <c r="L21" i="36"/>
  <c r="M22" i="36" s="1"/>
  <c r="K22" i="36"/>
  <c r="L22" i="36" s="1"/>
  <c r="M23" i="36" s="1"/>
  <c r="I17" i="20"/>
  <c r="A17" i="39"/>
  <c r="B16" i="39"/>
  <c r="D15" i="39"/>
  <c r="C15" i="39"/>
  <c r="H32" i="20"/>
  <c r="A18" i="39" l="1"/>
  <c r="B17" i="39"/>
  <c r="D16" i="39"/>
  <c r="C16" i="39"/>
  <c r="H33" i="20"/>
  <c r="H34" i="20" s="1"/>
  <c r="D32" i="20"/>
  <c r="C32" i="20"/>
  <c r="T201" i="20"/>
  <c r="T18" i="20"/>
  <c r="T17" i="20"/>
  <c r="T16" i="20"/>
  <c r="T15" i="20"/>
  <c r="H35" i="20" l="1"/>
  <c r="D34" i="20"/>
  <c r="C34" i="20"/>
  <c r="A19" i="39"/>
  <c r="B18" i="39"/>
  <c r="D17" i="39"/>
  <c r="C17" i="39"/>
  <c r="L32" i="20"/>
  <c r="C33" i="20"/>
  <c r="D33" i="20"/>
  <c r="R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77" i="31"/>
  <c r="AK78" i="31"/>
  <c r="AK79" i="31"/>
  <c r="AK80" i="31"/>
  <c r="AK81" i="31"/>
  <c r="AK82" i="31"/>
  <c r="AK83" i="31"/>
  <c r="AK84" i="31"/>
  <c r="AK85" i="31"/>
  <c r="AK86" i="31"/>
  <c r="AK87" i="31"/>
  <c r="AK88" i="31"/>
  <c r="AK89" i="31"/>
  <c r="AK90" i="31"/>
  <c r="AK91" i="31"/>
  <c r="AK92" i="31"/>
  <c r="AK93" i="31"/>
  <c r="AK94" i="31"/>
  <c r="AK95" i="31"/>
  <c r="AK96" i="31"/>
  <c r="AK97" i="31"/>
  <c r="AK98" i="31"/>
  <c r="AK99" i="31"/>
  <c r="AK100" i="31"/>
  <c r="AK101" i="31"/>
  <c r="AK102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AK106" i="31"/>
  <c r="AK107" i="31"/>
  <c r="AK108" i="31"/>
  <c r="AK109" i="31"/>
  <c r="AK110" i="31"/>
  <c r="AK111" i="31"/>
  <c r="AK112" i="31"/>
  <c r="AK113" i="31"/>
  <c r="AK114" i="31"/>
  <c r="AK115" i="31"/>
  <c r="AK116" i="31"/>
  <c r="AK117" i="31"/>
  <c r="AK118" i="31"/>
  <c r="AK119" i="31"/>
  <c r="AK120" i="31"/>
  <c r="AK121" i="31"/>
  <c r="AK122" i="31"/>
  <c r="AK123" i="31"/>
  <c r="AK124" i="31"/>
  <c r="AK125" i="31"/>
  <c r="AK126" i="31"/>
  <c r="AK127" i="31"/>
  <c r="AK128" i="31"/>
  <c r="AK129" i="31"/>
  <c r="AK130" i="31"/>
  <c r="AK131" i="31"/>
  <c r="AK132" i="31"/>
  <c r="AK133" i="31"/>
  <c r="AK134" i="31"/>
  <c r="AK135" i="31"/>
  <c r="AK136" i="31"/>
  <c r="AK137" i="31"/>
  <c r="AK138" i="31"/>
  <c r="AK139" i="31"/>
  <c r="AK140" i="31"/>
  <c r="AK141" i="31"/>
  <c r="AK142" i="31"/>
  <c r="AK143" i="31"/>
  <c r="AK144" i="31"/>
  <c r="AK145" i="31"/>
  <c r="AK146" i="31"/>
  <c r="AK147" i="31"/>
  <c r="AK148" i="31"/>
  <c r="AK149" i="31"/>
  <c r="AK150" i="31"/>
  <c r="AK151" i="31"/>
  <c r="L56" i="31"/>
  <c r="AR12" i="31"/>
  <c r="L34" i="20" l="1"/>
  <c r="AF34" i="20"/>
  <c r="H36" i="20"/>
  <c r="C35" i="20"/>
  <c r="D35" i="20"/>
  <c r="D18" i="39"/>
  <c r="C18" i="39"/>
  <c r="A20" i="39"/>
  <c r="B19" i="39"/>
  <c r="AF33" i="20"/>
  <c r="L33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105" i="20"/>
  <c r="T106" i="20"/>
  <c r="T107" i="20"/>
  <c r="T108" i="20"/>
  <c r="T109" i="20"/>
  <c r="T110" i="20"/>
  <c r="T111" i="20"/>
  <c r="T112" i="20"/>
  <c r="T113" i="20"/>
  <c r="T114" i="20"/>
  <c r="T115" i="20"/>
  <c r="T116" i="20"/>
  <c r="T117" i="20"/>
  <c r="T118" i="20"/>
  <c r="T119" i="20"/>
  <c r="T120" i="20"/>
  <c r="T121" i="20"/>
  <c r="T122" i="20"/>
  <c r="T123" i="20"/>
  <c r="T124" i="20"/>
  <c r="T125" i="20"/>
  <c r="T126" i="20"/>
  <c r="T127" i="20"/>
  <c r="T128" i="20"/>
  <c r="T129" i="20"/>
  <c r="T130" i="20"/>
  <c r="T131" i="20"/>
  <c r="T132" i="20"/>
  <c r="T133" i="20"/>
  <c r="T134" i="20"/>
  <c r="T135" i="20"/>
  <c r="T136" i="20"/>
  <c r="T137" i="20"/>
  <c r="T138" i="20"/>
  <c r="T139" i="20"/>
  <c r="T140" i="20"/>
  <c r="T141" i="20"/>
  <c r="T142" i="20"/>
  <c r="T143" i="20"/>
  <c r="T144" i="20"/>
  <c r="T145" i="20"/>
  <c r="T146" i="20"/>
  <c r="T147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170" i="20"/>
  <c r="T171" i="20"/>
  <c r="T172" i="20"/>
  <c r="T173" i="20"/>
  <c r="T174" i="20"/>
  <c r="T175" i="20"/>
  <c r="T176" i="20"/>
  <c r="T177" i="20"/>
  <c r="T178" i="20"/>
  <c r="T179" i="20"/>
  <c r="T180" i="20"/>
  <c r="T181" i="20"/>
  <c r="T182" i="20"/>
  <c r="T183" i="20"/>
  <c r="T184" i="20"/>
  <c r="T185" i="20"/>
  <c r="T186" i="20"/>
  <c r="T187" i="20"/>
  <c r="T188" i="20"/>
  <c r="T189" i="20"/>
  <c r="T190" i="20"/>
  <c r="T191" i="20"/>
  <c r="T192" i="20"/>
  <c r="T193" i="20"/>
  <c r="T194" i="20"/>
  <c r="T195" i="20"/>
  <c r="T196" i="20"/>
  <c r="T197" i="20"/>
  <c r="T198" i="20"/>
  <c r="T199" i="20"/>
  <c r="T200" i="20"/>
  <c r="H37" i="20" l="1"/>
  <c r="C36" i="20"/>
  <c r="D36" i="20"/>
  <c r="AF35" i="20"/>
  <c r="L35" i="20"/>
  <c r="D19" i="39"/>
  <c r="C19" i="39"/>
  <c r="A21" i="39"/>
  <c r="B20" i="39"/>
  <c r="T14" i="20"/>
  <c r="L36" i="20" l="1"/>
  <c r="S36" i="20" s="1"/>
  <c r="U36" i="20" s="1"/>
  <c r="AF36" i="20"/>
  <c r="H38" i="20"/>
  <c r="C37" i="20"/>
  <c r="D37" i="20"/>
  <c r="C20" i="39"/>
  <c r="D20" i="39"/>
  <c r="A22" i="39"/>
  <c r="B21" i="39"/>
  <c r="S33" i="20"/>
  <c r="U33" i="20" s="1"/>
  <c r="S34" i="20"/>
  <c r="U34" i="20" s="1"/>
  <c r="S35" i="20"/>
  <c r="U35" i="20" s="1"/>
  <c r="S32" i="20"/>
  <c r="U32" i="20" s="1"/>
  <c r="S201" i="20"/>
  <c r="S197" i="20"/>
  <c r="S193" i="20"/>
  <c r="S189" i="20"/>
  <c r="S185" i="20"/>
  <c r="S181" i="20"/>
  <c r="S177" i="20"/>
  <c r="S173" i="20"/>
  <c r="S200" i="20"/>
  <c r="S196" i="20"/>
  <c r="S192" i="20"/>
  <c r="S188" i="20"/>
  <c r="S184" i="20"/>
  <c r="S180" i="20"/>
  <c r="S176" i="20"/>
  <c r="S172" i="20"/>
  <c r="S199" i="20"/>
  <c r="S195" i="20"/>
  <c r="S191" i="20"/>
  <c r="S187" i="20"/>
  <c r="S183" i="20"/>
  <c r="S179" i="20"/>
  <c r="S175" i="20"/>
  <c r="S171" i="20"/>
  <c r="S198" i="20"/>
  <c r="S194" i="20"/>
  <c r="S190" i="20"/>
  <c r="S186" i="20"/>
  <c r="S182" i="20"/>
  <c r="S178" i="20"/>
  <c r="S174" i="20"/>
  <c r="D16" i="20"/>
  <c r="L37" i="20" l="1"/>
  <c r="S37" i="20" s="1"/>
  <c r="U37" i="20" s="1"/>
  <c r="D38" i="20"/>
  <c r="C38" i="20"/>
  <c r="H39" i="20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H73" i="20" s="1"/>
  <c r="H74" i="20" s="1"/>
  <c r="H75" i="20" s="1"/>
  <c r="H76" i="20" s="1"/>
  <c r="H77" i="20" s="1"/>
  <c r="H78" i="20" s="1"/>
  <c r="H79" i="20" s="1"/>
  <c r="H80" i="20" s="1"/>
  <c r="H81" i="20" s="1"/>
  <c r="H82" i="20" s="1"/>
  <c r="H83" i="20" s="1"/>
  <c r="H84" i="20" s="1"/>
  <c r="H85" i="20" s="1"/>
  <c r="H86" i="20" s="1"/>
  <c r="H87" i="20" s="1"/>
  <c r="H88" i="20" s="1"/>
  <c r="H89" i="20" s="1"/>
  <c r="H90" i="20" s="1"/>
  <c r="H91" i="20" s="1"/>
  <c r="H92" i="20" s="1"/>
  <c r="H93" i="20" s="1"/>
  <c r="H94" i="20" s="1"/>
  <c r="H95" i="20" s="1"/>
  <c r="H96" i="20" s="1"/>
  <c r="H97" i="20" s="1"/>
  <c r="H98" i="20" s="1"/>
  <c r="H99" i="20" s="1"/>
  <c r="H100" i="20" s="1"/>
  <c r="H101" i="20" s="1"/>
  <c r="H102" i="20" s="1"/>
  <c r="H103" i="20" s="1"/>
  <c r="H104" i="20" s="1"/>
  <c r="H105" i="20" s="1"/>
  <c r="H106" i="20" s="1"/>
  <c r="H107" i="20" s="1"/>
  <c r="H108" i="20" s="1"/>
  <c r="H109" i="20" s="1"/>
  <c r="H110" i="20" s="1"/>
  <c r="H111" i="20" s="1"/>
  <c r="H112" i="20" s="1"/>
  <c r="H113" i="20" s="1"/>
  <c r="H114" i="20" s="1"/>
  <c r="H115" i="20" s="1"/>
  <c r="H116" i="20" s="1"/>
  <c r="H117" i="20" s="1"/>
  <c r="H118" i="20" s="1"/>
  <c r="H119" i="20" s="1"/>
  <c r="H120" i="20" s="1"/>
  <c r="H121" i="20" s="1"/>
  <c r="H122" i="20" s="1"/>
  <c r="H123" i="20" s="1"/>
  <c r="H124" i="20" s="1"/>
  <c r="H125" i="20" s="1"/>
  <c r="H126" i="20" s="1"/>
  <c r="H127" i="20" s="1"/>
  <c r="H128" i="20" s="1"/>
  <c r="H129" i="20" s="1"/>
  <c r="H130" i="20" s="1"/>
  <c r="H131" i="20" s="1"/>
  <c r="H132" i="20" s="1"/>
  <c r="H133" i="20" s="1"/>
  <c r="H134" i="20" s="1"/>
  <c r="H135" i="20" s="1"/>
  <c r="H136" i="20" s="1"/>
  <c r="H137" i="20" s="1"/>
  <c r="H138" i="20" s="1"/>
  <c r="H139" i="20" s="1"/>
  <c r="H140" i="20" s="1"/>
  <c r="H141" i="20" s="1"/>
  <c r="H142" i="20" s="1"/>
  <c r="H143" i="20" s="1"/>
  <c r="H144" i="20" s="1"/>
  <c r="H145" i="20" s="1"/>
  <c r="H146" i="20" s="1"/>
  <c r="H147" i="20" s="1"/>
  <c r="H148" i="20" s="1"/>
  <c r="H149" i="20" s="1"/>
  <c r="H150" i="20" s="1"/>
  <c r="H151" i="20" s="1"/>
  <c r="H152" i="20" s="1"/>
  <c r="H153" i="20" s="1"/>
  <c r="H154" i="20" s="1"/>
  <c r="H155" i="20" s="1"/>
  <c r="H156" i="20" s="1"/>
  <c r="H157" i="20" s="1"/>
  <c r="H158" i="20" s="1"/>
  <c r="H159" i="20" s="1"/>
  <c r="H160" i="20" s="1"/>
  <c r="H161" i="20" s="1"/>
  <c r="H162" i="20" s="1"/>
  <c r="H163" i="20" s="1"/>
  <c r="H164" i="20" s="1"/>
  <c r="H165" i="20" s="1"/>
  <c r="H166" i="20" s="1"/>
  <c r="H167" i="20" s="1"/>
  <c r="H168" i="20" s="1"/>
  <c r="H169" i="20" s="1"/>
  <c r="H170" i="20" s="1"/>
  <c r="AF37" i="20"/>
  <c r="J16" i="20"/>
  <c r="K16" i="20"/>
  <c r="A23" i="39"/>
  <c r="B22" i="39"/>
  <c r="D21" i="39"/>
  <c r="C21" i="39"/>
  <c r="L16" i="20"/>
  <c r="S16" i="20" s="1"/>
  <c r="H57" i="31"/>
  <c r="C16" i="20"/>
  <c r="AF38" i="20" l="1"/>
  <c r="L38" i="20"/>
  <c r="S38" i="20" s="1"/>
  <c r="U38" i="20" s="1"/>
  <c r="I16" i="20"/>
  <c r="A24" i="39"/>
  <c r="B23" i="39"/>
  <c r="D22" i="39"/>
  <c r="C22" i="39"/>
  <c r="U16" i="20"/>
  <c r="A57" i="31"/>
  <c r="C15" i="20"/>
  <c r="K15" i="20"/>
  <c r="I15" i="20" l="1"/>
  <c r="D23" i="39"/>
  <c r="C23" i="39"/>
  <c r="A25" i="39"/>
  <c r="B24" i="39"/>
  <c r="H56" i="31"/>
  <c r="J15" i="20"/>
  <c r="AF16" i="20"/>
  <c r="AG16" i="20" s="1"/>
  <c r="AH16" i="20" s="1"/>
  <c r="AK16" i="20" s="1"/>
  <c r="A56" i="31"/>
  <c r="L15" i="20"/>
  <c r="S15" i="20" s="1"/>
  <c r="D24" i="39" l="1"/>
  <c r="C24" i="39"/>
  <c r="A26" i="39"/>
  <c r="B25" i="39"/>
  <c r="AM16" i="20"/>
  <c r="AR16" i="20"/>
  <c r="AL16" i="20"/>
  <c r="AQ16" i="20"/>
  <c r="AT16" i="20"/>
  <c r="AO16" i="20"/>
  <c r="AJ16" i="20"/>
  <c r="AS16" i="20"/>
  <c r="AI16" i="20"/>
  <c r="AP16" i="20"/>
  <c r="AV16" i="20"/>
  <c r="AW16" i="20"/>
  <c r="AN16" i="20"/>
  <c r="AU16" i="20"/>
  <c r="U15" i="20"/>
  <c r="D18" i="20"/>
  <c r="D17" i="20"/>
  <c r="J17" i="20" l="1"/>
  <c r="K17" i="20"/>
  <c r="J18" i="20"/>
  <c r="K18" i="20"/>
  <c r="D25" i="39"/>
  <c r="C25" i="39"/>
  <c r="A27" i="39"/>
  <c r="B26" i="39"/>
  <c r="AX16" i="20"/>
  <c r="AF17" i="20"/>
  <c r="AG17" i="20" s="1"/>
  <c r="AH17" i="20" s="1"/>
  <c r="L17" i="20"/>
  <c r="S17" i="20" s="1"/>
  <c r="H58" i="31"/>
  <c r="A58" i="31"/>
  <c r="L18" i="20"/>
  <c r="S18" i="20" s="1"/>
  <c r="H59" i="31"/>
  <c r="C18" i="20"/>
  <c r="I18" i="20" l="1"/>
  <c r="D26" i="39"/>
  <c r="C26" i="39"/>
  <c r="A28" i="39"/>
  <c r="B27" i="39"/>
  <c r="AF18" i="20"/>
  <c r="AG18" i="20" s="1"/>
  <c r="AH18" i="20" s="1"/>
  <c r="AI18" i="20" s="1"/>
  <c r="AV17" i="20"/>
  <c r="AR17" i="20"/>
  <c r="AN17" i="20"/>
  <c r="AJ17" i="20"/>
  <c r="AU17" i="20"/>
  <c r="AP17" i="20"/>
  <c r="AK17" i="20"/>
  <c r="AT17" i="20"/>
  <c r="AO17" i="20"/>
  <c r="AI17" i="20"/>
  <c r="AS17" i="20"/>
  <c r="AM17" i="20"/>
  <c r="AW17" i="20"/>
  <c r="AQ17" i="20"/>
  <c r="AL17" i="20"/>
  <c r="U17" i="20"/>
  <c r="U18" i="20"/>
  <c r="A59" i="31"/>
  <c r="C19" i="20"/>
  <c r="D19" i="20"/>
  <c r="I19" i="20" l="1"/>
  <c r="J19" i="20"/>
  <c r="K19" i="20"/>
  <c r="A29" i="39"/>
  <c r="B28" i="39"/>
  <c r="D27" i="39"/>
  <c r="C27" i="39"/>
  <c r="AF19" i="20"/>
  <c r="AG19" i="20" s="1"/>
  <c r="AH19" i="20" s="1"/>
  <c r="AP18" i="20"/>
  <c r="AW18" i="20"/>
  <c r="AO18" i="20"/>
  <c r="AQ18" i="20"/>
  <c r="AV18" i="20"/>
  <c r="AN18" i="20"/>
  <c r="AT18" i="20"/>
  <c r="AU18" i="20"/>
  <c r="AK18" i="20"/>
  <c r="AR18" i="20"/>
  <c r="AJ18" i="20"/>
  <c r="AM18" i="20"/>
  <c r="AL18" i="20"/>
  <c r="AS18" i="20"/>
  <c r="AX17" i="20"/>
  <c r="L19" i="20"/>
  <c r="S19" i="20" s="1"/>
  <c r="H60" i="31"/>
  <c r="A60" i="31"/>
  <c r="C20" i="20"/>
  <c r="D20" i="20"/>
  <c r="C28" i="39" l="1"/>
  <c r="D28" i="39"/>
  <c r="A30" i="39"/>
  <c r="B29" i="39"/>
  <c r="M16" i="20"/>
  <c r="N16" i="20" s="1"/>
  <c r="AX18" i="20"/>
  <c r="AF20" i="20"/>
  <c r="AG20" i="20" s="1"/>
  <c r="AH20" i="20" s="1"/>
  <c r="AT19" i="20"/>
  <c r="AP19" i="20"/>
  <c r="AL19" i="20"/>
  <c r="AS19" i="20"/>
  <c r="AN19" i="20"/>
  <c r="AI19" i="20"/>
  <c r="AW19" i="20"/>
  <c r="AR19" i="20"/>
  <c r="AM19" i="20"/>
  <c r="AV19" i="20"/>
  <c r="AQ19" i="20"/>
  <c r="AK19" i="20"/>
  <c r="AU19" i="20"/>
  <c r="AO19" i="20"/>
  <c r="AJ19" i="20"/>
  <c r="U19" i="20"/>
  <c r="L20" i="20"/>
  <c r="H61" i="31"/>
  <c r="A61" i="31"/>
  <c r="C21" i="20"/>
  <c r="D21" i="20"/>
  <c r="S20" i="20" l="1"/>
  <c r="U20" i="20" s="1"/>
  <c r="D29" i="39"/>
  <c r="C29" i="39"/>
  <c r="A31" i="39"/>
  <c r="B30" i="39"/>
  <c r="M17" i="20"/>
  <c r="N17" i="20" s="1"/>
  <c r="AF21" i="20"/>
  <c r="AG21" i="20" s="1"/>
  <c r="AH21" i="20" s="1"/>
  <c r="AU20" i="20"/>
  <c r="AW20" i="20"/>
  <c r="AS20" i="20"/>
  <c r="AO20" i="20"/>
  <c r="AK20" i="20"/>
  <c r="AR20" i="20"/>
  <c r="AM20" i="20"/>
  <c r="AQ20" i="20"/>
  <c r="AL20" i="20"/>
  <c r="AV20" i="20"/>
  <c r="AP20" i="20"/>
  <c r="AJ20" i="20"/>
  <c r="AT20" i="20"/>
  <c r="AN20" i="20"/>
  <c r="AI20" i="20"/>
  <c r="AX19" i="20"/>
  <c r="L21" i="20"/>
  <c r="H62" i="31"/>
  <c r="A62" i="31"/>
  <c r="D22" i="20"/>
  <c r="C22" i="20"/>
  <c r="S21" i="20" l="1"/>
  <c r="U21" i="20" s="1"/>
  <c r="D30" i="39"/>
  <c r="C30" i="39"/>
  <c r="A32" i="39"/>
  <c r="B31" i="39"/>
  <c r="M18" i="20"/>
  <c r="AT21" i="20"/>
  <c r="AR21" i="20"/>
  <c r="AI21" i="20"/>
  <c r="AM21" i="20"/>
  <c r="AV21" i="20"/>
  <c r="AQ21" i="20"/>
  <c r="AU21" i="20"/>
  <c r="AP21" i="20"/>
  <c r="AN21" i="20"/>
  <c r="AW21" i="20"/>
  <c r="AS21" i="20"/>
  <c r="AL21" i="20"/>
  <c r="AJ21" i="20"/>
  <c r="AO21" i="20"/>
  <c r="AK21" i="20"/>
  <c r="AF22" i="20"/>
  <c r="AG22" i="20" s="1"/>
  <c r="AH22" i="20" s="1"/>
  <c r="AX20" i="20"/>
  <c r="A63" i="31"/>
  <c r="L22" i="20"/>
  <c r="H63" i="31"/>
  <c r="C23" i="20"/>
  <c r="D23" i="20"/>
  <c r="S22" i="20" l="1"/>
  <c r="U22" i="20" s="1"/>
  <c r="D31" i="39"/>
  <c r="C31" i="39"/>
  <c r="A33" i="39"/>
  <c r="B32" i="39"/>
  <c r="N18" i="20"/>
  <c r="M19" i="20"/>
  <c r="AX21" i="20"/>
  <c r="AF23" i="20"/>
  <c r="AG23" i="20" s="1"/>
  <c r="AW22" i="20"/>
  <c r="AS22" i="20"/>
  <c r="AO22" i="20"/>
  <c r="AK22" i="20"/>
  <c r="AU22" i="20"/>
  <c r="AQ22" i="20"/>
  <c r="AM22" i="20"/>
  <c r="AI22" i="20"/>
  <c r="AP22" i="20"/>
  <c r="AV22" i="20"/>
  <c r="AN22" i="20"/>
  <c r="AT22" i="20"/>
  <c r="AL22" i="20"/>
  <c r="AR22" i="20"/>
  <c r="AJ22" i="20"/>
  <c r="AH23" i="20"/>
  <c r="L23" i="20"/>
  <c r="S23" i="20" s="1"/>
  <c r="H64" i="31"/>
  <c r="A64" i="31"/>
  <c r="D24" i="20"/>
  <c r="C24" i="20"/>
  <c r="D32" i="39" l="1"/>
  <c r="C32" i="39"/>
  <c r="A34" i="39"/>
  <c r="B33" i="39"/>
  <c r="N19" i="20"/>
  <c r="M20" i="20"/>
  <c r="AF24" i="20"/>
  <c r="AG24" i="20" s="1"/>
  <c r="AH24" i="20" s="1"/>
  <c r="AV23" i="20"/>
  <c r="AR23" i="20"/>
  <c r="AN23" i="20"/>
  <c r="AJ23" i="20"/>
  <c r="AT23" i="20"/>
  <c r="AP23" i="20"/>
  <c r="AL23" i="20"/>
  <c r="AW23" i="20"/>
  <c r="AO23" i="20"/>
  <c r="AU23" i="20"/>
  <c r="AM23" i="20"/>
  <c r="AS23" i="20"/>
  <c r="AK23" i="20"/>
  <c r="AQ23" i="20"/>
  <c r="AI23" i="20"/>
  <c r="U23" i="20"/>
  <c r="AX22" i="20"/>
  <c r="A65" i="31"/>
  <c r="L24" i="20"/>
  <c r="S24" i="20" s="1"/>
  <c r="H65" i="31"/>
  <c r="C25" i="20"/>
  <c r="D25" i="20"/>
  <c r="D33" i="39" l="1"/>
  <c r="C33" i="39"/>
  <c r="A35" i="39"/>
  <c r="B34" i="39"/>
  <c r="N20" i="20"/>
  <c r="M21" i="20"/>
  <c r="AF25" i="20"/>
  <c r="AG25" i="20" s="1"/>
  <c r="AH25" i="20" s="1"/>
  <c r="AU24" i="20"/>
  <c r="AQ24" i="20"/>
  <c r="AM24" i="20"/>
  <c r="AI24" i="20"/>
  <c r="AW24" i="20"/>
  <c r="AS24" i="20"/>
  <c r="AO24" i="20"/>
  <c r="AK24" i="20"/>
  <c r="AV24" i="20"/>
  <c r="AN24" i="20"/>
  <c r="AT24" i="20"/>
  <c r="AL24" i="20"/>
  <c r="AR24" i="20"/>
  <c r="AJ24" i="20"/>
  <c r="AP24" i="20"/>
  <c r="AX23" i="20"/>
  <c r="U24" i="20"/>
  <c r="L25" i="20"/>
  <c r="S25" i="20" s="1"/>
  <c r="H66" i="31"/>
  <c r="A66" i="31"/>
  <c r="C26" i="20"/>
  <c r="D26" i="20"/>
  <c r="D34" i="39" l="1"/>
  <c r="C34" i="39"/>
  <c r="A36" i="39"/>
  <c r="B35" i="39"/>
  <c r="N21" i="20"/>
  <c r="M22" i="20"/>
  <c r="N22" i="20" s="1"/>
  <c r="AF26" i="20"/>
  <c r="AG26" i="20" s="1"/>
  <c r="AH26" i="20" s="1"/>
  <c r="AT25" i="20"/>
  <c r="AP25" i="20"/>
  <c r="AL25" i="20"/>
  <c r="AV25" i="20"/>
  <c r="AR25" i="20"/>
  <c r="AN25" i="20"/>
  <c r="AJ25" i="20"/>
  <c r="AU25" i="20"/>
  <c r="AM25" i="20"/>
  <c r="AS25" i="20"/>
  <c r="AK25" i="20"/>
  <c r="AQ25" i="20"/>
  <c r="AI25" i="20"/>
  <c r="AW25" i="20"/>
  <c r="AO25" i="20"/>
  <c r="AX24" i="20"/>
  <c r="U25" i="20"/>
  <c r="A67" i="31"/>
  <c r="L26" i="20"/>
  <c r="S26" i="20" s="1"/>
  <c r="H67" i="31"/>
  <c r="D27" i="20"/>
  <c r="C27" i="20"/>
  <c r="D35" i="39" l="1"/>
  <c r="C35" i="39"/>
  <c r="A37" i="39"/>
  <c r="B36" i="39"/>
  <c r="M23" i="20"/>
  <c r="N23" i="20" s="1"/>
  <c r="AF27" i="20"/>
  <c r="AG27" i="20" s="1"/>
  <c r="AH27" i="20" s="1"/>
  <c r="AW26" i="20"/>
  <c r="AS26" i="20"/>
  <c r="AO26" i="20"/>
  <c r="AK26" i="20"/>
  <c r="AU26" i="20"/>
  <c r="AQ26" i="20"/>
  <c r="AM26" i="20"/>
  <c r="AI26" i="20"/>
  <c r="AT26" i="20"/>
  <c r="AL26" i="20"/>
  <c r="AR26" i="20"/>
  <c r="AJ26" i="20"/>
  <c r="AP26" i="20"/>
  <c r="AV26" i="20"/>
  <c r="AN26" i="20"/>
  <c r="AX25" i="20"/>
  <c r="U26" i="20"/>
  <c r="L27" i="20"/>
  <c r="S27" i="20" s="1"/>
  <c r="H68" i="31"/>
  <c r="A68" i="31"/>
  <c r="C28" i="20"/>
  <c r="D28" i="20"/>
  <c r="C36" i="39" l="1"/>
  <c r="D36" i="39"/>
  <c r="A38" i="39"/>
  <c r="B37" i="39"/>
  <c r="M24" i="20"/>
  <c r="N24" i="20" s="1"/>
  <c r="AF28" i="20"/>
  <c r="AG28" i="20" s="1"/>
  <c r="AH28" i="20" s="1"/>
  <c r="AV27" i="20"/>
  <c r="AR27" i="20"/>
  <c r="AN27" i="20"/>
  <c r="AJ27" i="20"/>
  <c r="AT27" i="20"/>
  <c r="AP27" i="20"/>
  <c r="AL27" i="20"/>
  <c r="AS27" i="20"/>
  <c r="AK27" i="20"/>
  <c r="AQ27" i="20"/>
  <c r="AI27" i="20"/>
  <c r="AW27" i="20"/>
  <c r="AO27" i="20"/>
  <c r="AU27" i="20"/>
  <c r="AM27" i="20"/>
  <c r="AX26" i="20"/>
  <c r="U27" i="20"/>
  <c r="L28" i="20"/>
  <c r="S28" i="20" s="1"/>
  <c r="H69" i="31"/>
  <c r="A69" i="31"/>
  <c r="C29" i="20"/>
  <c r="D29" i="20"/>
  <c r="C37" i="39" l="1"/>
  <c r="D37" i="39"/>
  <c r="A39" i="39"/>
  <c r="B38" i="39"/>
  <c r="M25" i="20"/>
  <c r="AF29" i="20"/>
  <c r="AG29" i="20" s="1"/>
  <c r="AH29" i="20" s="1"/>
  <c r="AU28" i="20"/>
  <c r="AQ28" i="20"/>
  <c r="AM28" i="20"/>
  <c r="AI28" i="20"/>
  <c r="AW28" i="20"/>
  <c r="AS28" i="20"/>
  <c r="AO28" i="20"/>
  <c r="AK28" i="20"/>
  <c r="AR28" i="20"/>
  <c r="AJ28" i="20"/>
  <c r="AP28" i="20"/>
  <c r="AV28" i="20"/>
  <c r="AN28" i="20"/>
  <c r="AT28" i="20"/>
  <c r="AL28" i="20"/>
  <c r="AX27" i="20"/>
  <c r="U28" i="20"/>
  <c r="A70" i="31"/>
  <c r="L29" i="20"/>
  <c r="S29" i="20" s="1"/>
  <c r="H70" i="31"/>
  <c r="C30" i="20"/>
  <c r="D30" i="20"/>
  <c r="D38" i="39" l="1"/>
  <c r="C38" i="39"/>
  <c r="A40" i="39"/>
  <c r="B39" i="39"/>
  <c r="N25" i="20"/>
  <c r="M26" i="20"/>
  <c r="AX28" i="20"/>
  <c r="M27" i="20" s="1"/>
  <c r="N27" i="20" s="1"/>
  <c r="AF30" i="20"/>
  <c r="AG30" i="20" s="1"/>
  <c r="AH30" i="20" s="1"/>
  <c r="AT29" i="20"/>
  <c r="AP29" i="20"/>
  <c r="AL29" i="20"/>
  <c r="AV29" i="20"/>
  <c r="AR29" i="20"/>
  <c r="AN29" i="20"/>
  <c r="AJ29" i="20"/>
  <c r="AQ29" i="20"/>
  <c r="AI29" i="20"/>
  <c r="AW29" i="20"/>
  <c r="AO29" i="20"/>
  <c r="AU29" i="20"/>
  <c r="AM29" i="20"/>
  <c r="AS29" i="20"/>
  <c r="AK29" i="20"/>
  <c r="U29" i="20"/>
  <c r="L30" i="20"/>
  <c r="S30" i="20" s="1"/>
  <c r="H71" i="31"/>
  <c r="A71" i="31"/>
  <c r="C31" i="20"/>
  <c r="D31" i="20"/>
  <c r="AF32" i="20" l="1"/>
  <c r="D39" i="39"/>
  <c r="C39" i="39"/>
  <c r="A41" i="39"/>
  <c r="B40" i="39"/>
  <c r="N26" i="20"/>
  <c r="AF31" i="20"/>
  <c r="AG31" i="20" s="1"/>
  <c r="AH31" i="20" s="1"/>
  <c r="AW30" i="20"/>
  <c r="AS30" i="20"/>
  <c r="AO30" i="20"/>
  <c r="AK30" i="20"/>
  <c r="AU30" i="20"/>
  <c r="AQ30" i="20"/>
  <c r="AM30" i="20"/>
  <c r="AI30" i="20"/>
  <c r="AP30" i="20"/>
  <c r="AV30" i="20"/>
  <c r="AN30" i="20"/>
  <c r="AT30" i="20"/>
  <c r="AL30" i="20"/>
  <c r="AR30" i="20"/>
  <c r="AJ30" i="20"/>
  <c r="U30" i="20"/>
  <c r="AX29" i="20"/>
  <c r="L31" i="20"/>
  <c r="S31" i="20" s="1"/>
  <c r="H72" i="31"/>
  <c r="A72" i="31"/>
  <c r="AG32" i="20" l="1"/>
  <c r="AH32" i="20" s="1"/>
  <c r="D40" i="39"/>
  <c r="C40" i="39"/>
  <c r="A42" i="39"/>
  <c r="B41" i="39"/>
  <c r="M28" i="20"/>
  <c r="AV31" i="20"/>
  <c r="AR31" i="20"/>
  <c r="AN31" i="20"/>
  <c r="AJ31" i="20"/>
  <c r="AT31" i="20"/>
  <c r="AP31" i="20"/>
  <c r="AL31" i="20"/>
  <c r="AW31" i="20"/>
  <c r="AO31" i="20"/>
  <c r="AU31" i="20"/>
  <c r="AM31" i="20"/>
  <c r="AS31" i="20"/>
  <c r="AK31" i="20"/>
  <c r="AQ31" i="20"/>
  <c r="AI31" i="20"/>
  <c r="AX30" i="20"/>
  <c r="M29" i="20" s="1"/>
  <c r="N29" i="20" s="1"/>
  <c r="U31" i="20"/>
  <c r="A73" i="31"/>
  <c r="H73" i="31"/>
  <c r="AG33" i="20" l="1"/>
  <c r="D41" i="39"/>
  <c r="C41" i="39"/>
  <c r="A43" i="39"/>
  <c r="B42" i="39"/>
  <c r="AL32" i="20"/>
  <c r="AI32" i="20"/>
  <c r="AK32" i="20"/>
  <c r="AJ32" i="20"/>
  <c r="N28" i="20"/>
  <c r="AU32" i="20"/>
  <c r="AQ32" i="20"/>
  <c r="AM32" i="20"/>
  <c r="AW32" i="20"/>
  <c r="AS32" i="20"/>
  <c r="AO32" i="20"/>
  <c r="AV32" i="20"/>
  <c r="AN32" i="20"/>
  <c r="AT32" i="20"/>
  <c r="AR32" i="20"/>
  <c r="AP32" i="20"/>
  <c r="AX31" i="20"/>
  <c r="H74" i="31"/>
  <c r="A74" i="31"/>
  <c r="AH33" i="20" l="1"/>
  <c r="AT33" i="20" s="1"/>
  <c r="AG34" i="20"/>
  <c r="D42" i="39"/>
  <c r="C42" i="39"/>
  <c r="A44" i="39"/>
  <c r="B43" i="39"/>
  <c r="M30" i="20"/>
  <c r="N30" i="20" s="1"/>
  <c r="AX32" i="20"/>
  <c r="A75" i="31"/>
  <c r="H75" i="31"/>
  <c r="AR33" i="20" l="1"/>
  <c r="AO33" i="20"/>
  <c r="AV33" i="20"/>
  <c r="AS33" i="20"/>
  <c r="AM33" i="20"/>
  <c r="AL33" i="20"/>
  <c r="AW33" i="20"/>
  <c r="AU33" i="20"/>
  <c r="AP33" i="20"/>
  <c r="AI33" i="20"/>
  <c r="AQ33" i="20"/>
  <c r="AN33" i="20"/>
  <c r="AH34" i="20"/>
  <c r="AW34" i="20" s="1"/>
  <c r="AG35" i="20"/>
  <c r="AK33" i="20"/>
  <c r="AJ33" i="20"/>
  <c r="D43" i="39"/>
  <c r="C43" i="39"/>
  <c r="A45" i="39"/>
  <c r="B44" i="39"/>
  <c r="M31" i="20"/>
  <c r="N31" i="20" s="1"/>
  <c r="A76" i="31"/>
  <c r="H76" i="31"/>
  <c r="AM34" i="20" l="1"/>
  <c r="AS34" i="20"/>
  <c r="AX33" i="20"/>
  <c r="M32" i="20" s="1"/>
  <c r="N32" i="20" s="1"/>
  <c r="AV34" i="20"/>
  <c r="AP34" i="20"/>
  <c r="AQ34" i="20"/>
  <c r="AK34" i="20"/>
  <c r="AI34" i="20"/>
  <c r="AJ34" i="20"/>
  <c r="AL34" i="20"/>
  <c r="AR34" i="20"/>
  <c r="AU34" i="20"/>
  <c r="AN34" i="20"/>
  <c r="AT34" i="20"/>
  <c r="AO34" i="20"/>
  <c r="AH35" i="20"/>
  <c r="AG36" i="20"/>
  <c r="C44" i="39"/>
  <c r="D44" i="39"/>
  <c r="A46" i="39"/>
  <c r="B45" i="39"/>
  <c r="H77" i="31"/>
  <c r="A77" i="31"/>
  <c r="AX34" i="20" l="1"/>
  <c r="M33" i="20" s="1"/>
  <c r="N33" i="20" s="1"/>
  <c r="AK35" i="20"/>
  <c r="AJ35" i="20"/>
  <c r="AL35" i="20"/>
  <c r="AI35" i="20"/>
  <c r="AO35" i="20"/>
  <c r="AV35" i="20"/>
  <c r="AU35" i="20"/>
  <c r="AS35" i="20"/>
  <c r="AR35" i="20"/>
  <c r="AP35" i="20"/>
  <c r="AW35" i="20"/>
  <c r="AT35" i="20"/>
  <c r="AM35" i="20"/>
  <c r="AQ35" i="20"/>
  <c r="AN35" i="20"/>
  <c r="AH36" i="20"/>
  <c r="AT36" i="20" s="1"/>
  <c r="AG37" i="20"/>
  <c r="D45" i="39"/>
  <c r="C45" i="39"/>
  <c r="A47" i="39"/>
  <c r="B46" i="39"/>
  <c r="H78" i="31"/>
  <c r="A78" i="31"/>
  <c r="AR36" i="20" l="1"/>
  <c r="AM36" i="20"/>
  <c r="AX35" i="20"/>
  <c r="M34" i="20" s="1"/>
  <c r="N34" i="20" s="1"/>
  <c r="AH37" i="20"/>
  <c r="AV37" i="20" s="1"/>
  <c r="AG38" i="20"/>
  <c r="AH38" i="20" s="1"/>
  <c r="AI36" i="20"/>
  <c r="AJ36" i="20"/>
  <c r="AK36" i="20"/>
  <c r="AL36" i="20"/>
  <c r="AS36" i="20"/>
  <c r="AU36" i="20"/>
  <c r="AP36" i="20"/>
  <c r="AW36" i="20"/>
  <c r="AN36" i="20"/>
  <c r="AO36" i="20"/>
  <c r="AQ36" i="20"/>
  <c r="AV36" i="20"/>
  <c r="D46" i="39"/>
  <c r="C46" i="39"/>
  <c r="A48" i="39"/>
  <c r="B47" i="39"/>
  <c r="H79" i="31"/>
  <c r="A79" i="31"/>
  <c r="D39" i="20"/>
  <c r="C39" i="20"/>
  <c r="AS37" i="20" l="1"/>
  <c r="AW37" i="20"/>
  <c r="AX36" i="20"/>
  <c r="M35" i="20" s="1"/>
  <c r="N35" i="20" s="1"/>
  <c r="AL37" i="20"/>
  <c r="AJ37" i="20"/>
  <c r="AK37" i="20"/>
  <c r="AI37" i="20"/>
  <c r="AM37" i="20"/>
  <c r="AQ37" i="20"/>
  <c r="AP37" i="20"/>
  <c r="AU37" i="20"/>
  <c r="AN37" i="20"/>
  <c r="AT37" i="20"/>
  <c r="AO37" i="20"/>
  <c r="AR37" i="20"/>
  <c r="AK38" i="20"/>
  <c r="AL38" i="20"/>
  <c r="AI38" i="20"/>
  <c r="AJ38" i="20"/>
  <c r="A49" i="39"/>
  <c r="B48" i="39"/>
  <c r="D47" i="39"/>
  <c r="C47" i="39"/>
  <c r="AF39" i="20"/>
  <c r="AG39" i="20" s="1"/>
  <c r="AH39" i="20" s="1"/>
  <c r="AW38" i="20"/>
  <c r="AS38" i="20"/>
  <c r="AO38" i="20"/>
  <c r="AU38" i="20"/>
  <c r="AQ38" i="20"/>
  <c r="AM38" i="20"/>
  <c r="AP38" i="20"/>
  <c r="AV38" i="20"/>
  <c r="AN38" i="20"/>
  <c r="AT38" i="20"/>
  <c r="AR38" i="20"/>
  <c r="C42" i="20"/>
  <c r="H80" i="31"/>
  <c r="A80" i="31"/>
  <c r="L39" i="20"/>
  <c r="S39" i="20" s="1"/>
  <c r="D40" i="20"/>
  <c r="C40" i="20"/>
  <c r="AX37" i="20" l="1"/>
  <c r="M36" i="20" s="1"/>
  <c r="N36" i="20" s="1"/>
  <c r="D48" i="39"/>
  <c r="C48" i="39"/>
  <c r="A50" i="39"/>
  <c r="B49" i="39"/>
  <c r="AF40" i="20"/>
  <c r="AG40" i="20" s="1"/>
  <c r="AH40" i="20" s="1"/>
  <c r="AV39" i="20"/>
  <c r="AR39" i="20"/>
  <c r="AN39" i="20"/>
  <c r="AJ39" i="20"/>
  <c r="AT39" i="20"/>
  <c r="AP39" i="20"/>
  <c r="AL39" i="20"/>
  <c r="AW39" i="20"/>
  <c r="AO39" i="20"/>
  <c r="AU39" i="20"/>
  <c r="AM39" i="20"/>
  <c r="AS39" i="20"/>
  <c r="AK39" i="20"/>
  <c r="AQ39" i="20"/>
  <c r="AI39" i="20"/>
  <c r="AX38" i="20"/>
  <c r="U39" i="20"/>
  <c r="A83" i="31"/>
  <c r="H81" i="31"/>
  <c r="A81" i="31"/>
  <c r="L40" i="20"/>
  <c r="S40" i="20" s="1"/>
  <c r="D41" i="20"/>
  <c r="C41" i="20"/>
  <c r="M37" i="20" l="1"/>
  <c r="N37" i="20" s="1"/>
  <c r="A51" i="39"/>
  <c r="B50" i="39"/>
  <c r="D49" i="39"/>
  <c r="C49" i="39"/>
  <c r="AF41" i="20"/>
  <c r="AG41" i="20" s="1"/>
  <c r="AH41" i="20" s="1"/>
  <c r="AU40" i="20"/>
  <c r="AQ40" i="20"/>
  <c r="AM40" i="20"/>
  <c r="AI40" i="20"/>
  <c r="AW40" i="20"/>
  <c r="AS40" i="20"/>
  <c r="AO40" i="20"/>
  <c r="AK40" i="20"/>
  <c r="AV40" i="20"/>
  <c r="AN40" i="20"/>
  <c r="AT40" i="20"/>
  <c r="AL40" i="20"/>
  <c r="AR40" i="20"/>
  <c r="AJ40" i="20"/>
  <c r="AP40" i="20"/>
  <c r="AX39" i="20"/>
  <c r="M38" i="20" s="1"/>
  <c r="N38" i="20" s="1"/>
  <c r="U40" i="20"/>
  <c r="AF42" i="20"/>
  <c r="A82" i="31"/>
  <c r="L41" i="20"/>
  <c r="S41" i="20" s="1"/>
  <c r="H82" i="31"/>
  <c r="D42" i="20"/>
  <c r="D50" i="39" l="1"/>
  <c r="C50" i="39"/>
  <c r="A52" i="39"/>
  <c r="B51" i="39"/>
  <c r="AG42" i="20"/>
  <c r="AH42" i="20" s="1"/>
  <c r="AT41" i="20"/>
  <c r="AP41" i="20"/>
  <c r="AL41" i="20"/>
  <c r="AV41" i="20"/>
  <c r="AR41" i="20"/>
  <c r="AN41" i="20"/>
  <c r="AJ41" i="20"/>
  <c r="AU41" i="20"/>
  <c r="AM41" i="20"/>
  <c r="AS41" i="20"/>
  <c r="AK41" i="20"/>
  <c r="AQ41" i="20"/>
  <c r="AI41" i="20"/>
  <c r="AW41" i="20"/>
  <c r="AO41" i="20"/>
  <c r="AX40" i="20"/>
  <c r="U41" i="20"/>
  <c r="L42" i="20"/>
  <c r="S42" i="20" s="1"/>
  <c r="H83" i="31"/>
  <c r="D43" i="20"/>
  <c r="C43" i="20"/>
  <c r="D51" i="39" l="1"/>
  <c r="C51" i="39"/>
  <c r="A53" i="39"/>
  <c r="B52" i="39"/>
  <c r="M39" i="20"/>
  <c r="N39" i="20" s="1"/>
  <c r="AF43" i="20"/>
  <c r="AG43" i="20" s="1"/>
  <c r="AH43" i="20" s="1"/>
  <c r="AW42" i="20"/>
  <c r="AS42" i="20"/>
  <c r="AO42" i="20"/>
  <c r="AK42" i="20"/>
  <c r="AU42" i="20"/>
  <c r="AQ42" i="20"/>
  <c r="AM42" i="20"/>
  <c r="AI42" i="20"/>
  <c r="AT42" i="20"/>
  <c r="AL42" i="20"/>
  <c r="AR42" i="20"/>
  <c r="AJ42" i="20"/>
  <c r="AP42" i="20"/>
  <c r="AV42" i="20"/>
  <c r="AN42" i="20"/>
  <c r="U42" i="20"/>
  <c r="AX41" i="20"/>
  <c r="L43" i="20"/>
  <c r="S43" i="20" s="1"/>
  <c r="H84" i="31"/>
  <c r="A84" i="31"/>
  <c r="D45" i="20"/>
  <c r="C45" i="20"/>
  <c r="D44" i="20"/>
  <c r="C44" i="20"/>
  <c r="A54" i="39" l="1"/>
  <c r="B53" i="39"/>
  <c r="C52" i="39"/>
  <c r="D52" i="39"/>
  <c r="M40" i="20"/>
  <c r="AF44" i="20"/>
  <c r="AG44" i="20" s="1"/>
  <c r="AH44" i="20" s="1"/>
  <c r="AV43" i="20"/>
  <c r="AR43" i="20"/>
  <c r="AN43" i="20"/>
  <c r="AJ43" i="20"/>
  <c r="AT43" i="20"/>
  <c r="AP43" i="20"/>
  <c r="AL43" i="20"/>
  <c r="AS43" i="20"/>
  <c r="AK43" i="20"/>
  <c r="AQ43" i="20"/>
  <c r="AI43" i="20"/>
  <c r="AW43" i="20"/>
  <c r="AO43" i="20"/>
  <c r="AU43" i="20"/>
  <c r="AM43" i="20"/>
  <c r="AX42" i="20"/>
  <c r="U43" i="20"/>
  <c r="AF45" i="20"/>
  <c r="H86" i="31"/>
  <c r="A85" i="31"/>
  <c r="A86" i="31"/>
  <c r="L44" i="20"/>
  <c r="S44" i="20" s="1"/>
  <c r="H85" i="31"/>
  <c r="L45" i="20"/>
  <c r="S45" i="20" s="1"/>
  <c r="C46" i="20"/>
  <c r="D46" i="20"/>
  <c r="M41" i="20" l="1"/>
  <c r="N41" i="20" s="1"/>
  <c r="D53" i="39"/>
  <c r="C53" i="39"/>
  <c r="A55" i="39"/>
  <c r="B54" i="39"/>
  <c r="N40" i="20"/>
  <c r="AG45" i="20"/>
  <c r="AH45" i="20" s="1"/>
  <c r="AV45" i="20" s="1"/>
  <c r="AF46" i="20"/>
  <c r="AU44" i="20"/>
  <c r="AQ44" i="20"/>
  <c r="AM44" i="20"/>
  <c r="AI44" i="20"/>
  <c r="AW44" i="20"/>
  <c r="AS44" i="20"/>
  <c r="AO44" i="20"/>
  <c r="AK44" i="20"/>
  <c r="AR44" i="20"/>
  <c r="AJ44" i="20"/>
  <c r="AP44" i="20"/>
  <c r="AV44" i="20"/>
  <c r="AN44" i="20"/>
  <c r="AT44" i="20"/>
  <c r="AL44" i="20"/>
  <c r="U45" i="20"/>
  <c r="U44" i="20"/>
  <c r="AX43" i="20"/>
  <c r="H87" i="31"/>
  <c r="A87" i="31"/>
  <c r="L46" i="20"/>
  <c r="S46" i="20" s="1"/>
  <c r="D47" i="20"/>
  <c r="C47" i="20"/>
  <c r="AG46" i="20" l="1"/>
  <c r="AH46" i="20" s="1"/>
  <c r="AK46" i="20" s="1"/>
  <c r="D54" i="39"/>
  <c r="C54" i="39"/>
  <c r="A56" i="39"/>
  <c r="B55" i="39"/>
  <c r="M42" i="20"/>
  <c r="N42" i="20" s="1"/>
  <c r="AK45" i="20"/>
  <c r="AJ45" i="20"/>
  <c r="AL45" i="20"/>
  <c r="AO45" i="20"/>
  <c r="AW45" i="20"/>
  <c r="AP45" i="20"/>
  <c r="AM45" i="20"/>
  <c r="AI45" i="20"/>
  <c r="AR45" i="20"/>
  <c r="AT45" i="20"/>
  <c r="AS45" i="20"/>
  <c r="AN45" i="20"/>
  <c r="AU45" i="20"/>
  <c r="AQ45" i="20"/>
  <c r="AF47" i="20"/>
  <c r="U46" i="20"/>
  <c r="AX44" i="20"/>
  <c r="H88" i="31"/>
  <c r="A88" i="31"/>
  <c r="L47" i="20"/>
  <c r="S47" i="20" s="1"/>
  <c r="C48" i="20"/>
  <c r="D48" i="20"/>
  <c r="AN46" i="20" l="1"/>
  <c r="AM46" i="20"/>
  <c r="AW46" i="20"/>
  <c r="AJ46" i="20"/>
  <c r="AQ46" i="20"/>
  <c r="AT46" i="20"/>
  <c r="AS46" i="20"/>
  <c r="AG47" i="20"/>
  <c r="AH47" i="20" s="1"/>
  <c r="AJ47" i="20" s="1"/>
  <c r="AL46" i="20"/>
  <c r="AP46" i="20"/>
  <c r="AO46" i="20"/>
  <c r="AR46" i="20"/>
  <c r="AV46" i="20"/>
  <c r="AU46" i="20"/>
  <c r="AI46" i="20"/>
  <c r="D55" i="39"/>
  <c r="C55" i="39"/>
  <c r="A57" i="39"/>
  <c r="B56" i="39"/>
  <c r="M43" i="20"/>
  <c r="N43" i="20" s="1"/>
  <c r="AX45" i="20"/>
  <c r="AF48" i="20"/>
  <c r="U47" i="20"/>
  <c r="H89" i="31"/>
  <c r="A89" i="31"/>
  <c r="L48" i="20"/>
  <c r="S48" i="20" s="1"/>
  <c r="C49" i="20"/>
  <c r="D49" i="20"/>
  <c r="AN47" i="20" l="1"/>
  <c r="AI47" i="20"/>
  <c r="AX46" i="20"/>
  <c r="M45" i="20" s="1"/>
  <c r="N45" i="20" s="1"/>
  <c r="AM47" i="20"/>
  <c r="AL47" i="20"/>
  <c r="AK47" i="20"/>
  <c r="AO47" i="20"/>
  <c r="AT47" i="20"/>
  <c r="AV47" i="20"/>
  <c r="AQ47" i="20"/>
  <c r="AU47" i="20"/>
  <c r="AP47" i="20"/>
  <c r="AR47" i="20"/>
  <c r="AS47" i="20"/>
  <c r="AW47" i="20"/>
  <c r="AG48" i="20"/>
  <c r="AH48" i="20" s="1"/>
  <c r="AQ48" i="20" s="1"/>
  <c r="A58" i="39"/>
  <c r="B57" i="39"/>
  <c r="D56" i="39"/>
  <c r="C56" i="39"/>
  <c r="M44" i="20"/>
  <c r="AF49" i="20"/>
  <c r="U48" i="20"/>
  <c r="H90" i="31"/>
  <c r="A90" i="31"/>
  <c r="L49" i="20"/>
  <c r="S49" i="20" s="1"/>
  <c r="D50" i="20"/>
  <c r="C50" i="20"/>
  <c r="AR48" i="20" l="1"/>
  <c r="AW48" i="20"/>
  <c r="AX47" i="20"/>
  <c r="M46" i="20" s="1"/>
  <c r="N46" i="20" s="1"/>
  <c r="AK48" i="20"/>
  <c r="AL48" i="20"/>
  <c r="AI48" i="20"/>
  <c r="AV48" i="20"/>
  <c r="AU48" i="20"/>
  <c r="AP48" i="20"/>
  <c r="AT48" i="20"/>
  <c r="AO48" i="20"/>
  <c r="AM48" i="20"/>
  <c r="AG49" i="20"/>
  <c r="AH49" i="20" s="1"/>
  <c r="AW49" i="20" s="1"/>
  <c r="AJ48" i="20"/>
  <c r="AN48" i="20"/>
  <c r="AS48" i="20"/>
  <c r="A59" i="39"/>
  <c r="B58" i="39"/>
  <c r="D57" i="39"/>
  <c r="C57" i="39"/>
  <c r="N44" i="20"/>
  <c r="AF50" i="20"/>
  <c r="AV49" i="20"/>
  <c r="U49" i="20"/>
  <c r="H91" i="31"/>
  <c r="A91" i="31"/>
  <c r="L50" i="20"/>
  <c r="S50" i="20" s="1"/>
  <c r="C51" i="20"/>
  <c r="D51" i="20"/>
  <c r="AM49" i="20" l="1"/>
  <c r="AQ49" i="20"/>
  <c r="AJ49" i="20"/>
  <c r="AI49" i="20"/>
  <c r="AL49" i="20"/>
  <c r="AP49" i="20"/>
  <c r="AR49" i="20"/>
  <c r="AX48" i="20"/>
  <c r="M47" i="20" s="1"/>
  <c r="N47" i="20" s="1"/>
  <c r="AK49" i="20"/>
  <c r="AN49" i="20"/>
  <c r="AS49" i="20"/>
  <c r="AG50" i="20"/>
  <c r="AH50" i="20" s="1"/>
  <c r="AQ50" i="20" s="1"/>
  <c r="AO49" i="20"/>
  <c r="AU49" i="20"/>
  <c r="AT49" i="20"/>
  <c r="D58" i="39"/>
  <c r="C58" i="39"/>
  <c r="A60" i="39"/>
  <c r="B59" i="39"/>
  <c r="AF51" i="20"/>
  <c r="U50" i="20"/>
  <c r="H92" i="31"/>
  <c r="A92" i="31"/>
  <c r="L51" i="20"/>
  <c r="S51" i="20" s="1"/>
  <c r="D52" i="20"/>
  <c r="C52" i="20"/>
  <c r="AU50" i="20" l="1"/>
  <c r="AT50" i="20"/>
  <c r="AW50" i="20"/>
  <c r="AV50" i="20"/>
  <c r="AK50" i="20"/>
  <c r="AJ50" i="20"/>
  <c r="AI50" i="20"/>
  <c r="AG51" i="20"/>
  <c r="AH51" i="20" s="1"/>
  <c r="AT51" i="20" s="1"/>
  <c r="AL50" i="20"/>
  <c r="AS50" i="20"/>
  <c r="AN50" i="20"/>
  <c r="AM50" i="20"/>
  <c r="AP50" i="20"/>
  <c r="AO50" i="20"/>
  <c r="AR50" i="20"/>
  <c r="AX49" i="20"/>
  <c r="M48" i="20" s="1"/>
  <c r="N48" i="20" s="1"/>
  <c r="A61" i="39"/>
  <c r="B60" i="39"/>
  <c r="D59" i="39"/>
  <c r="C59" i="39"/>
  <c r="AF52" i="20"/>
  <c r="U51" i="20"/>
  <c r="H93" i="31"/>
  <c r="A93" i="31"/>
  <c r="L52" i="20"/>
  <c r="S52" i="20" s="1"/>
  <c r="C53" i="20"/>
  <c r="D53" i="20"/>
  <c r="AU51" i="20" l="1"/>
  <c r="AW51" i="20"/>
  <c r="AG52" i="20"/>
  <c r="AH52" i="20" s="1"/>
  <c r="AK52" i="20" s="1"/>
  <c r="AX50" i="20"/>
  <c r="M49" i="20" s="1"/>
  <c r="N49" i="20" s="1"/>
  <c r="AV51" i="20"/>
  <c r="AK51" i="20"/>
  <c r="AJ51" i="20"/>
  <c r="AI51" i="20"/>
  <c r="AL51" i="20"/>
  <c r="AO51" i="20"/>
  <c r="AR51" i="20"/>
  <c r="AM51" i="20"/>
  <c r="AP51" i="20"/>
  <c r="AS51" i="20"/>
  <c r="AN51" i="20"/>
  <c r="AQ51" i="20"/>
  <c r="C60" i="39"/>
  <c r="D60" i="39"/>
  <c r="A62" i="39"/>
  <c r="B61" i="39"/>
  <c r="AF53" i="20"/>
  <c r="AG53" i="20" s="1"/>
  <c r="AH53" i="20" s="1"/>
  <c r="AP52" i="20"/>
  <c r="U52" i="20"/>
  <c r="H94" i="31"/>
  <c r="A94" i="31"/>
  <c r="L53" i="20"/>
  <c r="S53" i="20" s="1"/>
  <c r="C54" i="20"/>
  <c r="D54" i="20"/>
  <c r="AO52" i="20" l="1"/>
  <c r="AS52" i="20"/>
  <c r="AN52" i="20"/>
  <c r="AI52" i="20"/>
  <c r="AL52" i="20"/>
  <c r="AJ52" i="20"/>
  <c r="AQ52" i="20"/>
  <c r="AR52" i="20"/>
  <c r="AM52" i="20"/>
  <c r="AT52" i="20"/>
  <c r="AW52" i="20"/>
  <c r="AV52" i="20"/>
  <c r="AU52" i="20"/>
  <c r="AX51" i="20"/>
  <c r="A63" i="39"/>
  <c r="B62" i="39"/>
  <c r="D61" i="39"/>
  <c r="C61" i="39"/>
  <c r="M50" i="20"/>
  <c r="N50" i="20" s="1"/>
  <c r="AF54" i="20"/>
  <c r="AG54" i="20" s="1"/>
  <c r="AH54" i="20" s="1"/>
  <c r="AV53" i="20"/>
  <c r="AR53" i="20"/>
  <c r="AN53" i="20"/>
  <c r="AJ53" i="20"/>
  <c r="AW53" i="20"/>
  <c r="AS53" i="20"/>
  <c r="AO53" i="20"/>
  <c r="AK53" i="20"/>
  <c r="AT53" i="20"/>
  <c r="AL53" i="20"/>
  <c r="AP53" i="20"/>
  <c r="AU53" i="20"/>
  <c r="AQ53" i="20"/>
  <c r="AM53" i="20"/>
  <c r="AI53" i="20"/>
  <c r="U53" i="20"/>
  <c r="AX52" i="20"/>
  <c r="H95" i="31"/>
  <c r="A95" i="31"/>
  <c r="L54" i="20"/>
  <c r="S54" i="20" s="1"/>
  <c r="C55" i="20"/>
  <c r="D55" i="20"/>
  <c r="A64" i="39" l="1"/>
  <c r="B63" i="39"/>
  <c r="D62" i="39"/>
  <c r="C62" i="39"/>
  <c r="M51" i="20"/>
  <c r="N51" i="20" s="1"/>
  <c r="AF55" i="20"/>
  <c r="AG55" i="20" s="1"/>
  <c r="AH55" i="20" s="1"/>
  <c r="AU54" i="20"/>
  <c r="AQ54" i="20"/>
  <c r="AM54" i="20"/>
  <c r="AI54" i="20"/>
  <c r="AV54" i="20"/>
  <c r="AR54" i="20"/>
  <c r="AN54" i="20"/>
  <c r="AJ54" i="20"/>
  <c r="AS54" i="20"/>
  <c r="AK54" i="20"/>
  <c r="AW54" i="20"/>
  <c r="AO54" i="20"/>
  <c r="AT54" i="20"/>
  <c r="AP54" i="20"/>
  <c r="AL54" i="20"/>
  <c r="U54" i="20"/>
  <c r="AX53" i="20"/>
  <c r="H96" i="31"/>
  <c r="A96" i="31"/>
  <c r="L55" i="20"/>
  <c r="S55" i="20" s="1"/>
  <c r="C56" i="20"/>
  <c r="D56" i="20"/>
  <c r="A65" i="39" l="1"/>
  <c r="B64" i="39"/>
  <c r="D63" i="39"/>
  <c r="C63" i="39"/>
  <c r="M52" i="20"/>
  <c r="N52" i="20" s="1"/>
  <c r="AF56" i="20"/>
  <c r="AG56" i="20" s="1"/>
  <c r="AH56" i="20" s="1"/>
  <c r="AT55" i="20"/>
  <c r="AP55" i="20"/>
  <c r="AL55" i="20"/>
  <c r="AU55" i="20"/>
  <c r="AQ55" i="20"/>
  <c r="AM55" i="20"/>
  <c r="AI55" i="20"/>
  <c r="AR55" i="20"/>
  <c r="AJ55" i="20"/>
  <c r="AV55" i="20"/>
  <c r="AN55" i="20"/>
  <c r="AS55" i="20"/>
  <c r="AO55" i="20"/>
  <c r="AK55" i="20"/>
  <c r="AW55" i="20"/>
  <c r="U55" i="20"/>
  <c r="AX54" i="20"/>
  <c r="H97" i="31"/>
  <c r="A97" i="31"/>
  <c r="L56" i="20"/>
  <c r="S56" i="20" s="1"/>
  <c r="D57" i="20"/>
  <c r="C57" i="20"/>
  <c r="A66" i="39" l="1"/>
  <c r="B65" i="39"/>
  <c r="D64" i="39"/>
  <c r="C64" i="39"/>
  <c r="M53" i="20"/>
  <c r="N53" i="20" s="1"/>
  <c r="AF57" i="20"/>
  <c r="AG57" i="20" s="1"/>
  <c r="AH57" i="20" s="1"/>
  <c r="AW56" i="20"/>
  <c r="AS56" i="20"/>
  <c r="AO56" i="20"/>
  <c r="AK56" i="20"/>
  <c r="AT56" i="20"/>
  <c r="AP56" i="20"/>
  <c r="AL56" i="20"/>
  <c r="AQ56" i="20"/>
  <c r="AI56" i="20"/>
  <c r="AU56" i="20"/>
  <c r="AM56" i="20"/>
  <c r="AR56" i="20"/>
  <c r="AN56" i="20"/>
  <c r="AJ56" i="20"/>
  <c r="AV56" i="20"/>
  <c r="U56" i="20"/>
  <c r="AX55" i="20"/>
  <c r="H98" i="31"/>
  <c r="A98" i="31"/>
  <c r="L57" i="20"/>
  <c r="S57" i="20" s="1"/>
  <c r="C59" i="20"/>
  <c r="D59" i="20"/>
  <c r="D58" i="20"/>
  <c r="C58" i="20"/>
  <c r="D65" i="39" l="1"/>
  <c r="C65" i="39"/>
  <c r="A67" i="39"/>
  <c r="F55" i="20" s="1"/>
  <c r="B66" i="39"/>
  <c r="M54" i="20"/>
  <c r="N54" i="20" s="1"/>
  <c r="AF58" i="20"/>
  <c r="AG58" i="20" s="1"/>
  <c r="AH58" i="20" s="1"/>
  <c r="AV57" i="20"/>
  <c r="AR57" i="20"/>
  <c r="AN57" i="20"/>
  <c r="AJ57" i="20"/>
  <c r="AW57" i="20"/>
  <c r="AS57" i="20"/>
  <c r="AO57" i="20"/>
  <c r="AK57" i="20"/>
  <c r="AP57" i="20"/>
  <c r="AT57" i="20"/>
  <c r="AL57" i="20"/>
  <c r="AQ57" i="20"/>
  <c r="AM57" i="20"/>
  <c r="AI57" i="20"/>
  <c r="AU57" i="20"/>
  <c r="U57" i="20"/>
  <c r="AX56" i="20"/>
  <c r="M55" i="20" s="1"/>
  <c r="N55" i="20" s="1"/>
  <c r="AF59" i="20"/>
  <c r="H99" i="31"/>
  <c r="H100" i="31"/>
  <c r="A99" i="31"/>
  <c r="A100" i="31"/>
  <c r="L59" i="20"/>
  <c r="S59" i="20" s="1"/>
  <c r="L58" i="20"/>
  <c r="S58" i="20" s="1"/>
  <c r="C60" i="20"/>
  <c r="D60" i="20"/>
  <c r="F58" i="20" l="1"/>
  <c r="F56" i="20"/>
  <c r="F57" i="20"/>
  <c r="F54" i="20"/>
  <c r="F59" i="20"/>
  <c r="F53" i="20"/>
  <c r="AG59" i="20"/>
  <c r="AH59" i="20" s="1"/>
  <c r="AU59" i="20" s="1"/>
  <c r="F60" i="20"/>
  <c r="D66" i="39"/>
  <c r="C66" i="39"/>
  <c r="A68" i="39"/>
  <c r="B67" i="39"/>
  <c r="AF60" i="20"/>
  <c r="AG60" i="20" s="1"/>
  <c r="AH60" i="20" s="1"/>
  <c r="AU58" i="20"/>
  <c r="AQ58" i="20"/>
  <c r="AM58" i="20"/>
  <c r="AI58" i="20"/>
  <c r="AV58" i="20"/>
  <c r="AR58" i="20"/>
  <c r="AN58" i="20"/>
  <c r="AJ58" i="20"/>
  <c r="AW58" i="20"/>
  <c r="AO58" i="20"/>
  <c r="AS58" i="20"/>
  <c r="AK58" i="20"/>
  <c r="AP58" i="20"/>
  <c r="AL58" i="20"/>
  <c r="AT58" i="20"/>
  <c r="AX57" i="20"/>
  <c r="U58" i="20"/>
  <c r="U59" i="20"/>
  <c r="H101" i="31"/>
  <c r="A101" i="31"/>
  <c r="L60" i="20"/>
  <c r="S60" i="20" s="1"/>
  <c r="D61" i="20"/>
  <c r="C61" i="20"/>
  <c r="AO59" i="20" l="1"/>
  <c r="AT59" i="20"/>
  <c r="AI59" i="20"/>
  <c r="AM59" i="20"/>
  <c r="AJ59" i="20"/>
  <c r="AS59" i="20"/>
  <c r="AR59" i="20"/>
  <c r="AL59" i="20"/>
  <c r="AW59" i="20"/>
  <c r="AV59" i="20"/>
  <c r="AP59" i="20"/>
  <c r="AK59" i="20"/>
  <c r="AN59" i="20"/>
  <c r="AQ59" i="20"/>
  <c r="F61" i="20"/>
  <c r="A69" i="39"/>
  <c r="B68" i="39"/>
  <c r="D67" i="39"/>
  <c r="G56" i="20" s="1"/>
  <c r="C67" i="39"/>
  <c r="M56" i="20"/>
  <c r="N56" i="20" s="1"/>
  <c r="AF61" i="20"/>
  <c r="AG61" i="20" s="1"/>
  <c r="AH61" i="20" s="1"/>
  <c r="AW60" i="20"/>
  <c r="AS60" i="20"/>
  <c r="AO60" i="20"/>
  <c r="AK60" i="20"/>
  <c r="AT60" i="20"/>
  <c r="AP60" i="20"/>
  <c r="AL60" i="20"/>
  <c r="AU60" i="20"/>
  <c r="AM60" i="20"/>
  <c r="AQ60" i="20"/>
  <c r="AI60" i="20"/>
  <c r="AN60" i="20"/>
  <c r="AJ60" i="20"/>
  <c r="AV60" i="20"/>
  <c r="AR60" i="20"/>
  <c r="U60" i="20"/>
  <c r="AX58" i="20"/>
  <c r="H102" i="31"/>
  <c r="A102" i="31"/>
  <c r="L61" i="20"/>
  <c r="S61" i="20" s="1"/>
  <c r="C62" i="20"/>
  <c r="D62" i="20"/>
  <c r="O56" i="20" l="1"/>
  <c r="P56" i="20" s="1"/>
  <c r="Q56" i="20" s="1"/>
  <c r="G55" i="20"/>
  <c r="G53" i="20"/>
  <c r="G59" i="20"/>
  <c r="O59" i="20" s="1"/>
  <c r="AX59" i="20"/>
  <c r="G60" i="20"/>
  <c r="O60" i="20" s="1"/>
  <c r="G58" i="20"/>
  <c r="O58" i="20" s="1"/>
  <c r="G61" i="20"/>
  <c r="O61" i="20" s="1"/>
  <c r="G54" i="20"/>
  <c r="G57" i="20"/>
  <c r="O57" i="20" s="1"/>
  <c r="M58" i="20"/>
  <c r="N58" i="20" s="1"/>
  <c r="M57" i="20"/>
  <c r="N57" i="20" s="1"/>
  <c r="F62" i="20"/>
  <c r="G62" i="20" s="1"/>
  <c r="O62" i="20" s="1"/>
  <c r="D68" i="39"/>
  <c r="C68" i="39"/>
  <c r="A70" i="39"/>
  <c r="B69" i="39"/>
  <c r="R56" i="20"/>
  <c r="R97" i="31" s="1"/>
  <c r="AF62" i="20"/>
  <c r="AG62" i="20" s="1"/>
  <c r="AH62" i="20" s="1"/>
  <c r="AV61" i="20"/>
  <c r="AR61" i="20"/>
  <c r="AN61" i="20"/>
  <c r="AJ61" i="20"/>
  <c r="AW61" i="20"/>
  <c r="AS61" i="20"/>
  <c r="AO61" i="20"/>
  <c r="AK61" i="20"/>
  <c r="AT61" i="20"/>
  <c r="AL61" i="20"/>
  <c r="AP61" i="20"/>
  <c r="AM61" i="20"/>
  <c r="AI61" i="20"/>
  <c r="AU61" i="20"/>
  <c r="AQ61" i="20"/>
  <c r="U61" i="20"/>
  <c r="AX60" i="20"/>
  <c r="C65" i="20"/>
  <c r="AG56" i="31"/>
  <c r="Z56" i="31"/>
  <c r="L62" i="20"/>
  <c r="S62" i="20" s="1"/>
  <c r="D65" i="20"/>
  <c r="D63" i="20"/>
  <c r="C63" i="20"/>
  <c r="O54" i="20" l="1"/>
  <c r="P54" i="20" s="1"/>
  <c r="Q54" i="20" s="1"/>
  <c r="R54" i="20" s="1"/>
  <c r="R95" i="31" s="1"/>
  <c r="O53" i="20"/>
  <c r="P53" i="20" s="1"/>
  <c r="Q53" i="20" s="1"/>
  <c r="R53" i="20" s="1"/>
  <c r="R94" i="31" s="1"/>
  <c r="O55" i="20"/>
  <c r="P55" i="20" s="1"/>
  <c r="Q55" i="20" s="1"/>
  <c r="R55" i="20" s="1"/>
  <c r="R96" i="31" s="1"/>
  <c r="P58" i="20"/>
  <c r="Q58" i="20" s="1"/>
  <c r="P57" i="20"/>
  <c r="Q57" i="20" s="1"/>
  <c r="AX61" i="20"/>
  <c r="M60" i="20" s="1"/>
  <c r="N60" i="20" s="1"/>
  <c r="F63" i="20"/>
  <c r="G63" i="20" s="1"/>
  <c r="O63" i="20" s="1"/>
  <c r="F65" i="20"/>
  <c r="G65" i="20" s="1"/>
  <c r="O65" i="20" s="1"/>
  <c r="A71" i="39"/>
  <c r="B70" i="39"/>
  <c r="C69" i="39"/>
  <c r="D69" i="39"/>
  <c r="R57" i="20"/>
  <c r="R98" i="31" s="1"/>
  <c r="M59" i="20"/>
  <c r="N59" i="20" s="1"/>
  <c r="P59" i="20" s="1"/>
  <c r="Q59" i="20" s="1"/>
  <c r="R59" i="20" s="1"/>
  <c r="R100" i="31" s="1"/>
  <c r="AF63" i="20"/>
  <c r="AG63" i="20" s="1"/>
  <c r="AH63" i="20" s="1"/>
  <c r="AU62" i="20"/>
  <c r="AQ62" i="20"/>
  <c r="AM62" i="20"/>
  <c r="AI62" i="20"/>
  <c r="AV62" i="20"/>
  <c r="AR62" i="20"/>
  <c r="AN62" i="20"/>
  <c r="AJ62" i="20"/>
  <c r="AS62" i="20"/>
  <c r="AK62" i="20"/>
  <c r="AW62" i="20"/>
  <c r="AO62" i="20"/>
  <c r="AL62" i="20"/>
  <c r="AT62" i="20"/>
  <c r="AP62" i="20"/>
  <c r="P61" i="20"/>
  <c r="P60" i="20"/>
  <c r="U62" i="20"/>
  <c r="C66" i="20"/>
  <c r="AG57" i="31"/>
  <c r="AG59" i="31"/>
  <c r="Z57" i="31"/>
  <c r="Z59" i="31"/>
  <c r="L65" i="20"/>
  <c r="S65" i="20" s="1"/>
  <c r="L63" i="20"/>
  <c r="S63" i="20" s="1"/>
  <c r="D64" i="20"/>
  <c r="C64" i="20"/>
  <c r="AX62" i="20" l="1"/>
  <c r="F64" i="20"/>
  <c r="G64" i="20" s="1"/>
  <c r="O64" i="20" s="1"/>
  <c r="F66" i="20"/>
  <c r="G66" i="20" s="1"/>
  <c r="O66" i="20" s="1"/>
  <c r="D70" i="39"/>
  <c r="C70" i="39"/>
  <c r="A72" i="39"/>
  <c r="B71" i="39"/>
  <c r="R58" i="20"/>
  <c r="R99" i="31" s="1"/>
  <c r="Q60" i="20"/>
  <c r="Q61" i="20"/>
  <c r="M61" i="20"/>
  <c r="N61" i="20" s="1"/>
  <c r="AF66" i="20"/>
  <c r="AF64" i="20"/>
  <c r="AG64" i="20" s="1"/>
  <c r="AH64" i="20" s="1"/>
  <c r="AT63" i="20"/>
  <c r="AP63" i="20"/>
  <c r="AL63" i="20"/>
  <c r="AU63" i="20"/>
  <c r="AQ63" i="20"/>
  <c r="AM63" i="20"/>
  <c r="AI63" i="20"/>
  <c r="AR63" i="20"/>
  <c r="AJ63" i="20"/>
  <c r="AV63" i="20"/>
  <c r="AN63" i="20"/>
  <c r="AK63" i="20"/>
  <c r="AW63" i="20"/>
  <c r="AS63" i="20"/>
  <c r="AO63" i="20"/>
  <c r="D66" i="20"/>
  <c r="AG60" i="31" s="1"/>
  <c r="P62" i="20"/>
  <c r="U63" i="20"/>
  <c r="U65" i="20"/>
  <c r="C67" i="20"/>
  <c r="AF65" i="20"/>
  <c r="AG58" i="31"/>
  <c r="Z58" i="31"/>
  <c r="Z60" i="31"/>
  <c r="L64" i="20"/>
  <c r="S64" i="20" s="1"/>
  <c r="F67" i="20" l="1"/>
  <c r="G67" i="20" s="1"/>
  <c r="O67" i="20" s="1"/>
  <c r="D71" i="39"/>
  <c r="C71" i="39"/>
  <c r="A73" i="39"/>
  <c r="B72" i="39"/>
  <c r="R61" i="20"/>
  <c r="R102" i="31" s="1"/>
  <c r="R60" i="20"/>
  <c r="R101" i="31" s="1"/>
  <c r="Q62" i="20"/>
  <c r="AG65" i="20"/>
  <c r="AH65" i="20" s="1"/>
  <c r="AR65" i="20" s="1"/>
  <c r="AF67" i="20"/>
  <c r="AW64" i="20"/>
  <c r="AS64" i="20"/>
  <c r="AO64" i="20"/>
  <c r="AK64" i="20"/>
  <c r="AT64" i="20"/>
  <c r="AP64" i="20"/>
  <c r="AL64" i="20"/>
  <c r="AQ64" i="20"/>
  <c r="AI64" i="20"/>
  <c r="AU64" i="20"/>
  <c r="AM64" i="20"/>
  <c r="AJ64" i="20"/>
  <c r="AV64" i="20"/>
  <c r="AR64" i="20"/>
  <c r="AN64" i="20"/>
  <c r="D67" i="20"/>
  <c r="L67" i="20" s="1"/>
  <c r="S67" i="20" s="1"/>
  <c r="L66" i="20"/>
  <c r="U64" i="20"/>
  <c r="AX63" i="20"/>
  <c r="D68" i="20"/>
  <c r="Z61" i="31"/>
  <c r="AG66" i="20" l="1"/>
  <c r="AH66" i="20" s="1"/>
  <c r="AM66" i="20" s="1"/>
  <c r="D72" i="39"/>
  <c r="C72" i="39"/>
  <c r="A74" i="39"/>
  <c r="B73" i="39"/>
  <c r="AO65" i="20"/>
  <c r="AM65" i="20"/>
  <c r="AL65" i="20"/>
  <c r="AN65" i="20"/>
  <c r="S66" i="20"/>
  <c r="U66" i="20" s="1"/>
  <c r="R62" i="20"/>
  <c r="AQ56" i="31" s="1"/>
  <c r="AU65" i="20"/>
  <c r="AP65" i="20"/>
  <c r="AW65" i="20"/>
  <c r="AV65" i="20"/>
  <c r="AI65" i="20"/>
  <c r="AK65" i="20"/>
  <c r="AJ65" i="20"/>
  <c r="M62" i="20"/>
  <c r="N62" i="20" s="1"/>
  <c r="AQ65" i="20"/>
  <c r="AT65" i="20"/>
  <c r="AS65" i="20"/>
  <c r="AG61" i="31"/>
  <c r="C68" i="20"/>
  <c r="P63" i="20"/>
  <c r="U67" i="20"/>
  <c r="AX64" i="20"/>
  <c r="M63" i="20" s="1"/>
  <c r="N63" i="20" s="1"/>
  <c r="D69" i="20"/>
  <c r="AG67" i="20"/>
  <c r="AH67" i="20" s="1"/>
  <c r="AG62" i="31"/>
  <c r="L68" i="20"/>
  <c r="S68" i="20" s="1"/>
  <c r="AV66" i="20" l="1"/>
  <c r="AT66" i="20"/>
  <c r="AI66" i="20"/>
  <c r="AK66" i="20"/>
  <c r="AO66" i="20"/>
  <c r="AJ66" i="20"/>
  <c r="AP66" i="20"/>
  <c r="AW66" i="20"/>
  <c r="AQ66" i="20"/>
  <c r="AL66" i="20"/>
  <c r="AS66" i="20"/>
  <c r="AR66" i="20"/>
  <c r="AU66" i="20"/>
  <c r="AN66" i="20"/>
  <c r="F68" i="20"/>
  <c r="G68" i="20" s="1"/>
  <c r="O68" i="20" s="1"/>
  <c r="AX65" i="20"/>
  <c r="M64" i="20" s="1"/>
  <c r="N64" i="20" s="1"/>
  <c r="D73" i="39"/>
  <c r="C73" i="39"/>
  <c r="A75" i="39"/>
  <c r="B74" i="39"/>
  <c r="Q63" i="20"/>
  <c r="AF68" i="20"/>
  <c r="AG68" i="20" s="1"/>
  <c r="AH68" i="20" s="1"/>
  <c r="AT67" i="20"/>
  <c r="AP67" i="20"/>
  <c r="AL67" i="20"/>
  <c r="AU67" i="20"/>
  <c r="AQ67" i="20"/>
  <c r="AM67" i="20"/>
  <c r="AI67" i="20"/>
  <c r="AV67" i="20"/>
  <c r="AN67" i="20"/>
  <c r="AR67" i="20"/>
  <c r="AJ67" i="20"/>
  <c r="AW67" i="20"/>
  <c r="AS67" i="20"/>
  <c r="AO67" i="20"/>
  <c r="AK67" i="20"/>
  <c r="Z62" i="31"/>
  <c r="P64" i="20"/>
  <c r="P65" i="20"/>
  <c r="C69" i="20"/>
  <c r="U68" i="20"/>
  <c r="C70" i="20"/>
  <c r="AG63" i="31"/>
  <c r="L69" i="20"/>
  <c r="S69" i="20" s="1"/>
  <c r="AX66" i="20" l="1"/>
  <c r="F70" i="20"/>
  <c r="G70" i="20" s="1"/>
  <c r="O70" i="20" s="1"/>
  <c r="F69" i="20"/>
  <c r="G69" i="20" s="1"/>
  <c r="O69" i="20" s="1"/>
  <c r="AX67" i="20"/>
  <c r="M66" i="20" s="1"/>
  <c r="N66" i="20" s="1"/>
  <c r="D74" i="39"/>
  <c r="C74" i="39"/>
  <c r="A76" i="39"/>
  <c r="B75" i="39"/>
  <c r="R63" i="20"/>
  <c r="AQ57" i="31" s="1"/>
  <c r="Q65" i="20"/>
  <c r="Q64" i="20"/>
  <c r="M65" i="20"/>
  <c r="N65" i="20" s="1"/>
  <c r="AF70" i="20"/>
  <c r="AF69" i="20"/>
  <c r="AG69" i="20" s="1"/>
  <c r="AH69" i="20" s="1"/>
  <c r="AW68" i="20"/>
  <c r="AS68" i="20"/>
  <c r="AO68" i="20"/>
  <c r="AK68" i="20"/>
  <c r="AT68" i="20"/>
  <c r="AP68" i="20"/>
  <c r="AL68" i="20"/>
  <c r="AU68" i="20"/>
  <c r="AM68" i="20"/>
  <c r="AQ68" i="20"/>
  <c r="AI68" i="20"/>
  <c r="AV68" i="20"/>
  <c r="AR68" i="20"/>
  <c r="AN68" i="20"/>
  <c r="AJ68" i="20"/>
  <c r="Z63" i="31"/>
  <c r="D70" i="20"/>
  <c r="AG64" i="31" s="1"/>
  <c r="P67" i="20"/>
  <c r="P66" i="20"/>
  <c r="U69" i="20"/>
  <c r="C71" i="20"/>
  <c r="Z64" i="31"/>
  <c r="F71" i="20" l="1"/>
  <c r="G71" i="20" s="1"/>
  <c r="O71" i="20" s="1"/>
  <c r="D75" i="39"/>
  <c r="C75" i="39"/>
  <c r="A77" i="39"/>
  <c r="B76" i="39"/>
  <c r="R64" i="20"/>
  <c r="AQ58" i="31" s="1"/>
  <c r="R65" i="20"/>
  <c r="AQ59" i="31" s="1"/>
  <c r="Q66" i="20"/>
  <c r="Q67" i="20"/>
  <c r="AF71" i="20"/>
  <c r="AV69" i="20"/>
  <c r="AR69" i="20"/>
  <c r="AN69" i="20"/>
  <c r="AJ69" i="20"/>
  <c r="AW69" i="20"/>
  <c r="AS69" i="20"/>
  <c r="AO69" i="20"/>
  <c r="AK69" i="20"/>
  <c r="AT69" i="20"/>
  <c r="AL69" i="20"/>
  <c r="AP69" i="20"/>
  <c r="AU69" i="20"/>
  <c r="AQ69" i="20"/>
  <c r="AM69" i="20"/>
  <c r="AI69" i="20"/>
  <c r="L70" i="20"/>
  <c r="D71" i="20"/>
  <c r="AG65" i="31" s="1"/>
  <c r="AX68" i="20"/>
  <c r="D72" i="20"/>
  <c r="AG70" i="20"/>
  <c r="AH70" i="20" s="1"/>
  <c r="Z65" i="31"/>
  <c r="D76" i="39" l="1"/>
  <c r="C76" i="39"/>
  <c r="A78" i="39"/>
  <c r="B77" i="39"/>
  <c r="S70" i="20"/>
  <c r="U70" i="20" s="1"/>
  <c r="R67" i="20"/>
  <c r="AQ61" i="31" s="1"/>
  <c r="R66" i="20"/>
  <c r="AQ60" i="31" s="1"/>
  <c r="M67" i="20"/>
  <c r="N67" i="20" s="1"/>
  <c r="AU70" i="20"/>
  <c r="AQ70" i="20"/>
  <c r="AM70" i="20"/>
  <c r="AI70" i="20"/>
  <c r="AV70" i="20"/>
  <c r="AR70" i="20"/>
  <c r="AN70" i="20"/>
  <c r="AJ70" i="20"/>
  <c r="AS70" i="20"/>
  <c r="AK70" i="20"/>
  <c r="AW70" i="20"/>
  <c r="AO70" i="20"/>
  <c r="AT70" i="20"/>
  <c r="AP70" i="20"/>
  <c r="AL70" i="20"/>
  <c r="P68" i="20"/>
  <c r="L71" i="20"/>
  <c r="C72" i="20"/>
  <c r="AX69" i="20"/>
  <c r="C73" i="20"/>
  <c r="AG71" i="20"/>
  <c r="AH71" i="20" s="1"/>
  <c r="AG66" i="31"/>
  <c r="L72" i="20"/>
  <c r="S72" i="20" s="1"/>
  <c r="D73" i="20"/>
  <c r="F72" i="20" l="1"/>
  <c r="G72" i="20" s="1"/>
  <c r="O72" i="20" s="1"/>
  <c r="F73" i="20"/>
  <c r="G73" i="20" s="1"/>
  <c r="O73" i="20" s="1"/>
  <c r="A79" i="39"/>
  <c r="B78" i="39"/>
  <c r="D77" i="39"/>
  <c r="C77" i="39"/>
  <c r="S71" i="20"/>
  <c r="U71" i="20" s="1"/>
  <c r="Q68" i="20"/>
  <c r="M68" i="20"/>
  <c r="N68" i="20" s="1"/>
  <c r="AF73" i="20"/>
  <c r="AF72" i="20"/>
  <c r="AG72" i="20" s="1"/>
  <c r="AH72" i="20" s="1"/>
  <c r="AT71" i="20"/>
  <c r="AP71" i="20"/>
  <c r="AL71" i="20"/>
  <c r="AU71" i="20"/>
  <c r="AQ71" i="20"/>
  <c r="AM71" i="20"/>
  <c r="AI71" i="20"/>
  <c r="AR71" i="20"/>
  <c r="AJ71" i="20"/>
  <c r="AV71" i="20"/>
  <c r="AN71" i="20"/>
  <c r="AS71" i="20"/>
  <c r="AO71" i="20"/>
  <c r="AK71" i="20"/>
  <c r="AW71" i="20"/>
  <c r="Z66" i="31"/>
  <c r="P69" i="20"/>
  <c r="AX70" i="20"/>
  <c r="U72" i="20"/>
  <c r="D74" i="20"/>
  <c r="AG67" i="31"/>
  <c r="Z67" i="31"/>
  <c r="L73" i="20"/>
  <c r="S73" i="20" s="1"/>
  <c r="AX71" i="20" l="1"/>
  <c r="M70" i="20" s="1"/>
  <c r="N70" i="20" s="1"/>
  <c r="D78" i="39"/>
  <c r="C78" i="39"/>
  <c r="A80" i="39"/>
  <c r="B79" i="39"/>
  <c r="R68" i="20"/>
  <c r="AQ62" i="31" s="1"/>
  <c r="Q69" i="20"/>
  <c r="M69" i="20"/>
  <c r="N69" i="20" s="1"/>
  <c r="AW72" i="20"/>
  <c r="AS72" i="20"/>
  <c r="AO72" i="20"/>
  <c r="AK72" i="20"/>
  <c r="AT72" i="20"/>
  <c r="AP72" i="20"/>
  <c r="AL72" i="20"/>
  <c r="AQ72" i="20"/>
  <c r="AI72" i="20"/>
  <c r="AU72" i="20"/>
  <c r="AM72" i="20"/>
  <c r="AR72" i="20"/>
  <c r="AN72" i="20"/>
  <c r="AJ72" i="20"/>
  <c r="AV72" i="20"/>
  <c r="P71" i="20"/>
  <c r="P70" i="20"/>
  <c r="C74" i="20"/>
  <c r="U73" i="20"/>
  <c r="C75" i="20"/>
  <c r="AG73" i="20"/>
  <c r="AH73" i="20" s="1"/>
  <c r="AG68" i="31"/>
  <c r="L74" i="20"/>
  <c r="S74" i="20" s="1"/>
  <c r="F74" i="20" l="1"/>
  <c r="G74" i="20" s="1"/>
  <c r="O74" i="20" s="1"/>
  <c r="F75" i="20"/>
  <c r="G75" i="20" s="1"/>
  <c r="O75" i="20" s="1"/>
  <c r="D79" i="39"/>
  <c r="C79" i="39"/>
  <c r="A81" i="39"/>
  <c r="B80" i="39"/>
  <c r="R69" i="20"/>
  <c r="AQ63" i="31" s="1"/>
  <c r="Q70" i="20"/>
  <c r="Q71" i="20"/>
  <c r="AF75" i="20"/>
  <c r="AF74" i="20"/>
  <c r="AG74" i="20" s="1"/>
  <c r="AH74" i="20" s="1"/>
  <c r="AV73" i="20"/>
  <c r="AR73" i="20"/>
  <c r="AN73" i="20"/>
  <c r="AJ73" i="20"/>
  <c r="AW73" i="20"/>
  <c r="AS73" i="20"/>
  <c r="AO73" i="20"/>
  <c r="AK73" i="20"/>
  <c r="AP73" i="20"/>
  <c r="AT73" i="20"/>
  <c r="AL73" i="20"/>
  <c r="AQ73" i="20"/>
  <c r="AM73" i="20"/>
  <c r="AI73" i="20"/>
  <c r="AU73" i="20"/>
  <c r="Z68" i="31"/>
  <c r="D75" i="20"/>
  <c r="L75" i="20" s="1"/>
  <c r="S75" i="20" s="1"/>
  <c r="AX72" i="20"/>
  <c r="U74" i="20"/>
  <c r="D76" i="20"/>
  <c r="Z69" i="31"/>
  <c r="D80" i="39" l="1"/>
  <c r="C80" i="39"/>
  <c r="A82" i="39"/>
  <c r="B81" i="39"/>
  <c r="R71" i="20"/>
  <c r="AQ65" i="31" s="1"/>
  <c r="R70" i="20"/>
  <c r="AQ64" i="31" s="1"/>
  <c r="M71" i="20"/>
  <c r="N71" i="20" s="1"/>
  <c r="AU74" i="20"/>
  <c r="AQ74" i="20"/>
  <c r="AM74" i="20"/>
  <c r="AI74" i="20"/>
  <c r="AV74" i="20"/>
  <c r="AR74" i="20"/>
  <c r="AN74" i="20"/>
  <c r="AJ74" i="20"/>
  <c r="AW74" i="20"/>
  <c r="AO74" i="20"/>
  <c r="AS74" i="20"/>
  <c r="AK74" i="20"/>
  <c r="AP74" i="20"/>
  <c r="AL74" i="20"/>
  <c r="AT74" i="20"/>
  <c r="C76" i="20"/>
  <c r="AG69" i="31"/>
  <c r="P72" i="20"/>
  <c r="U75" i="20"/>
  <c r="D77" i="20"/>
  <c r="AG75" i="20"/>
  <c r="AH75" i="20" s="1"/>
  <c r="AX73" i="20"/>
  <c r="AG70" i="31"/>
  <c r="L76" i="20"/>
  <c r="S76" i="20" s="1"/>
  <c r="F76" i="20" l="1"/>
  <c r="G76" i="20" s="1"/>
  <c r="O76" i="20" s="1"/>
  <c r="C81" i="39"/>
  <c r="D81" i="39"/>
  <c r="A83" i="39"/>
  <c r="B82" i="39"/>
  <c r="Q72" i="20"/>
  <c r="M72" i="20"/>
  <c r="N72" i="20" s="1"/>
  <c r="AF76" i="20"/>
  <c r="AG76" i="20" s="1"/>
  <c r="AH76" i="20" s="1"/>
  <c r="AT75" i="20"/>
  <c r="AP75" i="20"/>
  <c r="AL75" i="20"/>
  <c r="AU75" i="20"/>
  <c r="AQ75" i="20"/>
  <c r="AM75" i="20"/>
  <c r="AI75" i="20"/>
  <c r="AV75" i="20"/>
  <c r="AN75" i="20"/>
  <c r="AR75" i="20"/>
  <c r="AJ75" i="20"/>
  <c r="AO75" i="20"/>
  <c r="AK75" i="20"/>
  <c r="AW75" i="20"/>
  <c r="AS75" i="20"/>
  <c r="Z70" i="31"/>
  <c r="P73" i="20"/>
  <c r="C77" i="20"/>
  <c r="U76" i="20"/>
  <c r="AX74" i="20"/>
  <c r="D78" i="20"/>
  <c r="AG71" i="31"/>
  <c r="L77" i="20"/>
  <c r="S77" i="20" s="1"/>
  <c r="F77" i="20" l="1"/>
  <c r="G77" i="20" s="1"/>
  <c r="O77" i="20" s="1"/>
  <c r="A84" i="39"/>
  <c r="B83" i="39"/>
  <c r="D82" i="39"/>
  <c r="C82" i="39"/>
  <c r="R72" i="20"/>
  <c r="AQ66" i="31" s="1"/>
  <c r="Q73" i="20"/>
  <c r="M73" i="20"/>
  <c r="N73" i="20" s="1"/>
  <c r="AF77" i="20"/>
  <c r="AG77" i="20" s="1"/>
  <c r="AH77" i="20" s="1"/>
  <c r="AW76" i="20"/>
  <c r="AS76" i="20"/>
  <c r="AO76" i="20"/>
  <c r="AK76" i="20"/>
  <c r="AT76" i="20"/>
  <c r="AP76" i="20"/>
  <c r="AL76" i="20"/>
  <c r="AU76" i="20"/>
  <c r="AM76" i="20"/>
  <c r="AQ76" i="20"/>
  <c r="AI76" i="20"/>
  <c r="AN76" i="20"/>
  <c r="AJ76" i="20"/>
  <c r="AV76" i="20"/>
  <c r="AR76" i="20"/>
  <c r="C78" i="20"/>
  <c r="P74" i="20"/>
  <c r="Z71" i="31"/>
  <c r="AX75" i="20"/>
  <c r="U77" i="20"/>
  <c r="D79" i="20"/>
  <c r="AG72" i="31"/>
  <c r="L78" i="20"/>
  <c r="S78" i="20" s="1"/>
  <c r="C79" i="20"/>
  <c r="F78" i="20" l="1"/>
  <c r="G78" i="20" s="1"/>
  <c r="O78" i="20" s="1"/>
  <c r="F79" i="20"/>
  <c r="G79" i="20" s="1"/>
  <c r="O79" i="20" s="1"/>
  <c r="D83" i="39"/>
  <c r="C83" i="39"/>
  <c r="A85" i="39"/>
  <c r="B84" i="39"/>
  <c r="R73" i="20"/>
  <c r="AQ67" i="31" s="1"/>
  <c r="Q74" i="20"/>
  <c r="M74" i="20"/>
  <c r="N74" i="20" s="1"/>
  <c r="AF79" i="20"/>
  <c r="AF78" i="20"/>
  <c r="AG78" i="20" s="1"/>
  <c r="AH78" i="20" s="1"/>
  <c r="Z72" i="31"/>
  <c r="AV77" i="20"/>
  <c r="AR77" i="20"/>
  <c r="AN77" i="20"/>
  <c r="AJ77" i="20"/>
  <c r="AW77" i="20"/>
  <c r="AS77" i="20"/>
  <c r="AO77" i="20"/>
  <c r="AK77" i="20"/>
  <c r="AT77" i="20"/>
  <c r="AL77" i="20"/>
  <c r="AP77" i="20"/>
  <c r="AM77" i="20"/>
  <c r="AI77" i="20"/>
  <c r="AU77" i="20"/>
  <c r="AQ77" i="20"/>
  <c r="P75" i="20"/>
  <c r="U78" i="20"/>
  <c r="C80" i="20"/>
  <c r="AX76" i="20"/>
  <c r="AG73" i="31"/>
  <c r="Z73" i="31"/>
  <c r="L79" i="20"/>
  <c r="S79" i="20" s="1"/>
  <c r="F80" i="20" l="1"/>
  <c r="G80" i="20" s="1"/>
  <c r="O80" i="20" s="1"/>
  <c r="D84" i="39"/>
  <c r="C84" i="39"/>
  <c r="A86" i="39"/>
  <c r="B85" i="39"/>
  <c r="R74" i="20"/>
  <c r="AQ68" i="31" s="1"/>
  <c r="Q75" i="20"/>
  <c r="M75" i="20"/>
  <c r="N75" i="20" s="1"/>
  <c r="AF80" i="20"/>
  <c r="AU78" i="20"/>
  <c r="AQ78" i="20"/>
  <c r="AM78" i="20"/>
  <c r="AI78" i="20"/>
  <c r="AV78" i="20"/>
  <c r="AR78" i="20"/>
  <c r="AN78" i="20"/>
  <c r="AJ78" i="20"/>
  <c r="AS78" i="20"/>
  <c r="AK78" i="20"/>
  <c r="AW78" i="20"/>
  <c r="AO78" i="20"/>
  <c r="AL78" i="20"/>
  <c r="AT78" i="20"/>
  <c r="AP78" i="20"/>
  <c r="D80" i="20"/>
  <c r="AG74" i="31" s="1"/>
  <c r="P76" i="20"/>
  <c r="U79" i="20"/>
  <c r="C81" i="20"/>
  <c r="AX77" i="20"/>
  <c r="AG79" i="20"/>
  <c r="AH79" i="20" s="1"/>
  <c r="Z74" i="31"/>
  <c r="F81" i="20" l="1"/>
  <c r="G81" i="20" s="1"/>
  <c r="O81" i="20" s="1"/>
  <c r="D85" i="39"/>
  <c r="C85" i="39"/>
  <c r="A87" i="39"/>
  <c r="B86" i="39"/>
  <c r="R75" i="20"/>
  <c r="AQ69" i="31" s="1"/>
  <c r="Q76" i="20"/>
  <c r="M76" i="20"/>
  <c r="N76" i="20" s="1"/>
  <c r="AF81" i="20"/>
  <c r="AT79" i="20"/>
  <c r="AP79" i="20"/>
  <c r="AL79" i="20"/>
  <c r="AU79" i="20"/>
  <c r="AQ79" i="20"/>
  <c r="AM79" i="20"/>
  <c r="AI79" i="20"/>
  <c r="AR79" i="20"/>
  <c r="AJ79" i="20"/>
  <c r="AV79" i="20"/>
  <c r="AN79" i="20"/>
  <c r="AK79" i="20"/>
  <c r="AW79" i="20"/>
  <c r="AS79" i="20"/>
  <c r="AO79" i="20"/>
  <c r="L80" i="20"/>
  <c r="D81" i="20"/>
  <c r="AG75" i="31" s="1"/>
  <c r="P77" i="20"/>
  <c r="D82" i="20"/>
  <c r="AX78" i="20"/>
  <c r="AG80" i="20"/>
  <c r="AH80" i="20" s="1"/>
  <c r="Z75" i="31"/>
  <c r="A88" i="39" l="1"/>
  <c r="B87" i="39"/>
  <c r="D86" i="39"/>
  <c r="C86" i="39"/>
  <c r="S80" i="20"/>
  <c r="U80" i="20" s="1"/>
  <c r="R76" i="20"/>
  <c r="AQ70" i="31" s="1"/>
  <c r="Q77" i="20"/>
  <c r="M77" i="20"/>
  <c r="N77" i="20" s="1"/>
  <c r="AW80" i="20"/>
  <c r="AS80" i="20"/>
  <c r="AO80" i="20"/>
  <c r="AK80" i="20"/>
  <c r="AT80" i="20"/>
  <c r="AP80" i="20"/>
  <c r="AL80" i="20"/>
  <c r="AQ80" i="20"/>
  <c r="AI80" i="20"/>
  <c r="AU80" i="20"/>
  <c r="AM80" i="20"/>
  <c r="AJ80" i="20"/>
  <c r="AV80" i="20"/>
  <c r="AR80" i="20"/>
  <c r="AN80" i="20"/>
  <c r="L81" i="20"/>
  <c r="C82" i="20"/>
  <c r="P78" i="20"/>
  <c r="D83" i="20"/>
  <c r="AG81" i="20"/>
  <c r="AH81" i="20" s="1"/>
  <c r="AX79" i="20"/>
  <c r="AG76" i="31"/>
  <c r="L82" i="20"/>
  <c r="S82" i="20" s="1"/>
  <c r="F82" i="20" l="1"/>
  <c r="G82" i="20" s="1"/>
  <c r="O82" i="20" s="1"/>
  <c r="D87" i="39"/>
  <c r="C87" i="39"/>
  <c r="A89" i="39"/>
  <c r="B88" i="39"/>
  <c r="S81" i="20"/>
  <c r="U81" i="20" s="1"/>
  <c r="R77" i="20"/>
  <c r="AQ71" i="31" s="1"/>
  <c r="Q78" i="20"/>
  <c r="M78" i="20"/>
  <c r="N78" i="20" s="1"/>
  <c r="AF82" i="20"/>
  <c r="AG82" i="20" s="1"/>
  <c r="AH82" i="20" s="1"/>
  <c r="AV81" i="20"/>
  <c r="AR81" i="20"/>
  <c r="AN81" i="20"/>
  <c r="AJ81" i="20"/>
  <c r="AW81" i="20"/>
  <c r="AS81" i="20"/>
  <c r="AO81" i="20"/>
  <c r="AK81" i="20"/>
  <c r="AP81" i="20"/>
  <c r="AT81" i="20"/>
  <c r="AL81" i="20"/>
  <c r="AI81" i="20"/>
  <c r="AU81" i="20"/>
  <c r="AQ81" i="20"/>
  <c r="AM81" i="20"/>
  <c r="Z76" i="31"/>
  <c r="C83" i="20"/>
  <c r="P79" i="20"/>
  <c r="U82" i="20"/>
  <c r="AX80" i="20"/>
  <c r="D84" i="20"/>
  <c r="AG77" i="31"/>
  <c r="L83" i="20"/>
  <c r="S83" i="20" s="1"/>
  <c r="F83" i="20" l="1"/>
  <c r="G83" i="20" s="1"/>
  <c r="O83" i="20" s="1"/>
  <c r="D88" i="39"/>
  <c r="C88" i="39"/>
  <c r="A90" i="39"/>
  <c r="B89" i="39"/>
  <c r="R78" i="20"/>
  <c r="AQ72" i="31" s="1"/>
  <c r="Q79" i="20"/>
  <c r="M79" i="20"/>
  <c r="N79" i="20" s="1"/>
  <c r="AF83" i="20"/>
  <c r="AG83" i="20" s="1"/>
  <c r="AH83" i="20" s="1"/>
  <c r="AU82" i="20"/>
  <c r="AQ82" i="20"/>
  <c r="AM82" i="20"/>
  <c r="AI82" i="20"/>
  <c r="AV82" i="20"/>
  <c r="AR82" i="20"/>
  <c r="AN82" i="20"/>
  <c r="AJ82" i="20"/>
  <c r="AW82" i="20"/>
  <c r="AO82" i="20"/>
  <c r="AS82" i="20"/>
  <c r="AK82" i="20"/>
  <c r="AT82" i="20"/>
  <c r="AP82" i="20"/>
  <c r="AL82" i="20"/>
  <c r="Z77" i="31"/>
  <c r="C84" i="20"/>
  <c r="P80" i="20"/>
  <c r="AX81" i="20"/>
  <c r="U83" i="20"/>
  <c r="D85" i="20"/>
  <c r="AG78" i="31"/>
  <c r="L84" i="20"/>
  <c r="S84" i="20" s="1"/>
  <c r="F84" i="20" l="1"/>
  <c r="G84" i="20" s="1"/>
  <c r="O84" i="20" s="1"/>
  <c r="D89" i="39"/>
  <c r="C89" i="39"/>
  <c r="A91" i="39"/>
  <c r="B90" i="39"/>
  <c r="R79" i="20"/>
  <c r="AQ73" i="31" s="1"/>
  <c r="Q80" i="20"/>
  <c r="M80" i="20"/>
  <c r="N80" i="20" s="1"/>
  <c r="AF84" i="20"/>
  <c r="AG84" i="20" s="1"/>
  <c r="AH84" i="20" s="1"/>
  <c r="AT83" i="20"/>
  <c r="AP83" i="20"/>
  <c r="AL83" i="20"/>
  <c r="AU83" i="20"/>
  <c r="AQ83" i="20"/>
  <c r="AM83" i="20"/>
  <c r="AI83" i="20"/>
  <c r="AV83" i="20"/>
  <c r="AN83" i="20"/>
  <c r="AR83" i="20"/>
  <c r="AJ83" i="20"/>
  <c r="AW83" i="20"/>
  <c r="AS83" i="20"/>
  <c r="AO83" i="20"/>
  <c r="AK83" i="20"/>
  <c r="C85" i="20"/>
  <c r="Z78" i="31"/>
  <c r="P81" i="20"/>
  <c r="U84" i="20"/>
  <c r="C86" i="20"/>
  <c r="AX82" i="20"/>
  <c r="AG79" i="31"/>
  <c r="L85" i="20"/>
  <c r="S85" i="20" s="1"/>
  <c r="F86" i="20" l="1"/>
  <c r="G86" i="20" s="1"/>
  <c r="O86" i="20" s="1"/>
  <c r="F85" i="20"/>
  <c r="G85" i="20" s="1"/>
  <c r="O85" i="20" s="1"/>
  <c r="A92" i="39"/>
  <c r="B91" i="39"/>
  <c r="D90" i="39"/>
  <c r="C90" i="39"/>
  <c r="R80" i="20"/>
  <c r="AQ74" i="31" s="1"/>
  <c r="M81" i="20"/>
  <c r="N81" i="20" s="1"/>
  <c r="AF86" i="20"/>
  <c r="AF85" i="20"/>
  <c r="AG85" i="20" s="1"/>
  <c r="AH85" i="20" s="1"/>
  <c r="AW84" i="20"/>
  <c r="AS84" i="20"/>
  <c r="AO84" i="20"/>
  <c r="AK84" i="20"/>
  <c r="AT84" i="20"/>
  <c r="AP84" i="20"/>
  <c r="AL84" i="20"/>
  <c r="AU84" i="20"/>
  <c r="AM84" i="20"/>
  <c r="AQ84" i="20"/>
  <c r="AI84" i="20"/>
  <c r="AV84" i="20"/>
  <c r="AR84" i="20"/>
  <c r="AN84" i="20"/>
  <c r="AJ84" i="20"/>
  <c r="Z79" i="31"/>
  <c r="D86" i="20"/>
  <c r="L86" i="20" s="1"/>
  <c r="S86" i="20" s="1"/>
  <c r="Q81" i="20"/>
  <c r="P82" i="20"/>
  <c r="AX83" i="20"/>
  <c r="M82" i="20" s="1"/>
  <c r="N82" i="20" s="1"/>
  <c r="U85" i="20"/>
  <c r="D87" i="20"/>
  <c r="Z80" i="31"/>
  <c r="AX84" i="20" l="1"/>
  <c r="D91" i="39"/>
  <c r="C91" i="39"/>
  <c r="A93" i="39"/>
  <c r="B92" i="39"/>
  <c r="R81" i="20"/>
  <c r="AQ75" i="31" s="1"/>
  <c r="Q82" i="20"/>
  <c r="M83" i="20"/>
  <c r="N83" i="20" s="1"/>
  <c r="AV85" i="20"/>
  <c r="AR85" i="20"/>
  <c r="AN85" i="20"/>
  <c r="AJ85" i="20"/>
  <c r="AW85" i="20"/>
  <c r="AS85" i="20"/>
  <c r="AO85" i="20"/>
  <c r="AK85" i="20"/>
  <c r="AT85" i="20"/>
  <c r="AL85" i="20"/>
  <c r="AP85" i="20"/>
  <c r="AU85" i="20"/>
  <c r="AQ85" i="20"/>
  <c r="AM85" i="20"/>
  <c r="AI85" i="20"/>
  <c r="AG80" i="31"/>
  <c r="C87" i="20"/>
  <c r="P84" i="20"/>
  <c r="P83" i="20"/>
  <c r="U86" i="20"/>
  <c r="D88" i="20"/>
  <c r="AG86" i="20"/>
  <c r="AH86" i="20" s="1"/>
  <c r="AG81" i="31"/>
  <c r="L87" i="20"/>
  <c r="S87" i="20" s="1"/>
  <c r="F87" i="20" l="1"/>
  <c r="G87" i="20" s="1"/>
  <c r="O87" i="20" s="1"/>
  <c r="A94" i="39"/>
  <c r="B93" i="39"/>
  <c r="C92" i="39"/>
  <c r="D92" i="39"/>
  <c r="R82" i="20"/>
  <c r="AQ76" i="31" s="1"/>
  <c r="Q83" i="20"/>
  <c r="Q84" i="20"/>
  <c r="AF87" i="20"/>
  <c r="AG87" i="20" s="1"/>
  <c r="AH87" i="20" s="1"/>
  <c r="AU86" i="20"/>
  <c r="AQ86" i="20"/>
  <c r="AM86" i="20"/>
  <c r="AI86" i="20"/>
  <c r="AV86" i="20"/>
  <c r="AR86" i="20"/>
  <c r="AN86" i="20"/>
  <c r="AJ86" i="20"/>
  <c r="AS86" i="20"/>
  <c r="AK86" i="20"/>
  <c r="AW86" i="20"/>
  <c r="AO86" i="20"/>
  <c r="AT86" i="20"/>
  <c r="AP86" i="20"/>
  <c r="AL86" i="20"/>
  <c r="Z81" i="31"/>
  <c r="C88" i="20"/>
  <c r="U87" i="20"/>
  <c r="AX85" i="20"/>
  <c r="C89" i="20"/>
  <c r="AG82" i="31"/>
  <c r="L88" i="20"/>
  <c r="S88" i="20" s="1"/>
  <c r="F88" i="20" l="1"/>
  <c r="G88" i="20" s="1"/>
  <c r="O88" i="20" s="1"/>
  <c r="F89" i="20"/>
  <c r="G89" i="20" s="1"/>
  <c r="O89" i="20" s="1"/>
  <c r="C93" i="39"/>
  <c r="D93" i="39"/>
  <c r="A95" i="39"/>
  <c r="B94" i="39"/>
  <c r="R84" i="20"/>
  <c r="AQ78" i="31" s="1"/>
  <c r="R83" i="20"/>
  <c r="AQ77" i="31" s="1"/>
  <c r="M84" i="20"/>
  <c r="N84" i="20" s="1"/>
  <c r="AF88" i="20"/>
  <c r="AG88" i="20" s="1"/>
  <c r="AH88" i="20" s="1"/>
  <c r="AF89" i="20"/>
  <c r="AT87" i="20"/>
  <c r="AP87" i="20"/>
  <c r="AL87" i="20"/>
  <c r="AU87" i="20"/>
  <c r="AQ87" i="20"/>
  <c r="AM87" i="20"/>
  <c r="AI87" i="20"/>
  <c r="AR87" i="20"/>
  <c r="AJ87" i="20"/>
  <c r="AV87" i="20"/>
  <c r="AN87" i="20"/>
  <c r="AS87" i="20"/>
  <c r="AO87" i="20"/>
  <c r="AK87" i="20"/>
  <c r="AW87" i="20"/>
  <c r="P85" i="20"/>
  <c r="D89" i="20"/>
  <c r="AG83" i="31" s="1"/>
  <c r="Z82" i="31"/>
  <c r="U88" i="20"/>
  <c r="D90" i="20"/>
  <c r="AX86" i="20"/>
  <c r="Z83" i="31"/>
  <c r="AX87" i="20" l="1"/>
  <c r="D94" i="39"/>
  <c r="C94" i="39"/>
  <c r="A96" i="39"/>
  <c r="B95" i="39"/>
  <c r="Q85" i="20"/>
  <c r="M86" i="20"/>
  <c r="N86" i="20" s="1"/>
  <c r="M85" i="20"/>
  <c r="N85" i="20" s="1"/>
  <c r="AW88" i="20"/>
  <c r="AS88" i="20"/>
  <c r="AO88" i="20"/>
  <c r="AK88" i="20"/>
  <c r="AT88" i="20"/>
  <c r="AP88" i="20"/>
  <c r="AL88" i="20"/>
  <c r="AQ88" i="20"/>
  <c r="AI88" i="20"/>
  <c r="AU88" i="20"/>
  <c r="AM88" i="20"/>
  <c r="AR88" i="20"/>
  <c r="AN88" i="20"/>
  <c r="AJ88" i="20"/>
  <c r="AV88" i="20"/>
  <c r="P86" i="20"/>
  <c r="P87" i="20"/>
  <c r="L89" i="20"/>
  <c r="C90" i="20"/>
  <c r="C91" i="20"/>
  <c r="AG89" i="20"/>
  <c r="AH89" i="20" s="1"/>
  <c r="AG84" i="31"/>
  <c r="L90" i="20"/>
  <c r="S90" i="20" s="1"/>
  <c r="F91" i="20" l="1"/>
  <c r="G91" i="20" s="1"/>
  <c r="O91" i="20" s="1"/>
  <c r="F90" i="20"/>
  <c r="G90" i="20" s="1"/>
  <c r="O90" i="20" s="1"/>
  <c r="A97" i="39"/>
  <c r="B96" i="39"/>
  <c r="D95" i="39"/>
  <c r="C95" i="39"/>
  <c r="S89" i="20"/>
  <c r="U89" i="20" s="1"/>
  <c r="R85" i="20"/>
  <c r="AQ79" i="31" s="1"/>
  <c r="Q86" i="20"/>
  <c r="Q87" i="20"/>
  <c r="AF91" i="20"/>
  <c r="AF90" i="20"/>
  <c r="AG90" i="20" s="1"/>
  <c r="AH90" i="20" s="1"/>
  <c r="Z84" i="31"/>
  <c r="AV89" i="20"/>
  <c r="AR89" i="20"/>
  <c r="AN89" i="20"/>
  <c r="AJ89" i="20"/>
  <c r="AW89" i="20"/>
  <c r="AS89" i="20"/>
  <c r="AO89" i="20"/>
  <c r="AK89" i="20"/>
  <c r="AP89" i="20"/>
  <c r="AT89" i="20"/>
  <c r="AL89" i="20"/>
  <c r="AQ89" i="20"/>
  <c r="AM89" i="20"/>
  <c r="AI89" i="20"/>
  <c r="AU89" i="20"/>
  <c r="D91" i="20"/>
  <c r="AG85" i="31" s="1"/>
  <c r="U90" i="20"/>
  <c r="D92" i="20"/>
  <c r="AX88" i="20"/>
  <c r="Z85" i="31"/>
  <c r="D96" i="39" l="1"/>
  <c r="C96" i="39"/>
  <c r="A98" i="39"/>
  <c r="B97" i="39"/>
  <c r="R87" i="20"/>
  <c r="AQ81" i="31" s="1"/>
  <c r="R86" i="20"/>
  <c r="AQ80" i="31" s="1"/>
  <c r="M87" i="20"/>
  <c r="N87" i="20" s="1"/>
  <c r="AU90" i="20"/>
  <c r="AQ90" i="20"/>
  <c r="AM90" i="20"/>
  <c r="AI90" i="20"/>
  <c r="AV90" i="20"/>
  <c r="AR90" i="20"/>
  <c r="AN90" i="20"/>
  <c r="AJ90" i="20"/>
  <c r="AW90" i="20"/>
  <c r="AO90" i="20"/>
  <c r="AS90" i="20"/>
  <c r="AK90" i="20"/>
  <c r="AP90" i="20"/>
  <c r="AL90" i="20"/>
  <c r="AT90" i="20"/>
  <c r="L91" i="20"/>
  <c r="P88" i="20"/>
  <c r="C92" i="20"/>
  <c r="D93" i="20"/>
  <c r="AX89" i="20"/>
  <c r="AG91" i="20"/>
  <c r="AH91" i="20" s="1"/>
  <c r="AG86" i="31"/>
  <c r="L92" i="20"/>
  <c r="S92" i="20" s="1"/>
  <c r="F92" i="20" l="1"/>
  <c r="G92" i="20" s="1"/>
  <c r="O92" i="20" s="1"/>
  <c r="D97" i="39"/>
  <c r="C97" i="39"/>
  <c r="A99" i="39"/>
  <c r="B98" i="39"/>
  <c r="S91" i="20"/>
  <c r="U91" i="20" s="1"/>
  <c r="Q88" i="20"/>
  <c r="M88" i="20"/>
  <c r="N88" i="20" s="1"/>
  <c r="AF92" i="20"/>
  <c r="AG92" i="20" s="1"/>
  <c r="AH92" i="20" s="1"/>
  <c r="AT91" i="20"/>
  <c r="AP91" i="20"/>
  <c r="AL91" i="20"/>
  <c r="AU91" i="20"/>
  <c r="AQ91" i="20"/>
  <c r="AM91" i="20"/>
  <c r="AI91" i="20"/>
  <c r="AV91" i="20"/>
  <c r="AN91" i="20"/>
  <c r="AR91" i="20"/>
  <c r="AJ91" i="20"/>
  <c r="AO91" i="20"/>
  <c r="AK91" i="20"/>
  <c r="AW91" i="20"/>
  <c r="AS91" i="20"/>
  <c r="Z86" i="31"/>
  <c r="P89" i="20"/>
  <c r="C93" i="20"/>
  <c r="U92" i="20"/>
  <c r="D94" i="20"/>
  <c r="AX90" i="20"/>
  <c r="AG87" i="31"/>
  <c r="L93" i="20"/>
  <c r="S93" i="20" s="1"/>
  <c r="F93" i="20" l="1"/>
  <c r="G93" i="20" s="1"/>
  <c r="O93" i="20" s="1"/>
  <c r="A100" i="39"/>
  <c r="B99" i="39"/>
  <c r="C98" i="39"/>
  <c r="D98" i="39"/>
  <c r="R88" i="20"/>
  <c r="AQ82" i="31" s="1"/>
  <c r="Q89" i="20"/>
  <c r="M89" i="20"/>
  <c r="N89" i="20" s="1"/>
  <c r="AF93" i="20"/>
  <c r="AG93" i="20" s="1"/>
  <c r="AH93" i="20" s="1"/>
  <c r="AW92" i="20"/>
  <c r="AS92" i="20"/>
  <c r="AO92" i="20"/>
  <c r="AK92" i="20"/>
  <c r="AT92" i="20"/>
  <c r="AP92" i="20"/>
  <c r="AL92" i="20"/>
  <c r="AU92" i="20"/>
  <c r="AM92" i="20"/>
  <c r="AQ92" i="20"/>
  <c r="AI92" i="20"/>
  <c r="AN92" i="20"/>
  <c r="AJ92" i="20"/>
  <c r="AV92" i="20"/>
  <c r="AR92" i="20"/>
  <c r="Z87" i="31"/>
  <c r="P90" i="20"/>
  <c r="C94" i="20"/>
  <c r="U93" i="20"/>
  <c r="D95" i="20"/>
  <c r="AX91" i="20"/>
  <c r="AG88" i="31"/>
  <c r="L94" i="20"/>
  <c r="S94" i="20" s="1"/>
  <c r="F94" i="20" l="1"/>
  <c r="G94" i="20" s="1"/>
  <c r="O94" i="20" s="1"/>
  <c r="D99" i="39"/>
  <c r="C99" i="39"/>
  <c r="A101" i="39"/>
  <c r="B100" i="39"/>
  <c r="R89" i="20"/>
  <c r="AQ83" i="31" s="1"/>
  <c r="Q90" i="20"/>
  <c r="M90" i="20"/>
  <c r="N90" i="20" s="1"/>
  <c r="AF94" i="20"/>
  <c r="AG94" i="20" s="1"/>
  <c r="AH94" i="20" s="1"/>
  <c r="AW93" i="20"/>
  <c r="AV93" i="20"/>
  <c r="AR93" i="20"/>
  <c r="AN93" i="20"/>
  <c r="AJ93" i="20"/>
  <c r="AS93" i="20"/>
  <c r="AO93" i="20"/>
  <c r="AK93" i="20"/>
  <c r="AT93" i="20"/>
  <c r="AL93" i="20"/>
  <c r="AP93" i="20"/>
  <c r="AM93" i="20"/>
  <c r="AI93" i="20"/>
  <c r="AU93" i="20"/>
  <c r="AQ93" i="20"/>
  <c r="Z88" i="31"/>
  <c r="C95" i="20"/>
  <c r="P91" i="20"/>
  <c r="U94" i="20"/>
  <c r="C96" i="20"/>
  <c r="AX92" i="20"/>
  <c r="AG89" i="31"/>
  <c r="L95" i="20"/>
  <c r="S95" i="20" s="1"/>
  <c r="F95" i="20" l="1"/>
  <c r="G95" i="20" s="1"/>
  <c r="O95" i="20" s="1"/>
  <c r="F96" i="20"/>
  <c r="G96" i="20" s="1"/>
  <c r="O96" i="20" s="1"/>
  <c r="A102" i="39"/>
  <c r="B101" i="39"/>
  <c r="D100" i="39"/>
  <c r="C100" i="39"/>
  <c r="R90" i="20"/>
  <c r="AQ84" i="31" s="1"/>
  <c r="Q91" i="20"/>
  <c r="M91" i="20"/>
  <c r="N91" i="20" s="1"/>
  <c r="AF96" i="20"/>
  <c r="AF95" i="20"/>
  <c r="AG95" i="20" s="1"/>
  <c r="AH95" i="20" s="1"/>
  <c r="AV94" i="20"/>
  <c r="AR94" i="20"/>
  <c r="AN94" i="20"/>
  <c r="AJ94" i="20"/>
  <c r="AU94" i="20"/>
  <c r="AP94" i="20"/>
  <c r="AK94" i="20"/>
  <c r="AW94" i="20"/>
  <c r="AQ94" i="20"/>
  <c r="AL94" i="20"/>
  <c r="AM94" i="20"/>
  <c r="AS94" i="20"/>
  <c r="AO94" i="20"/>
  <c r="AI94" i="20"/>
  <c r="AT94" i="20"/>
  <c r="Z89" i="31"/>
  <c r="P92" i="20"/>
  <c r="D96" i="20"/>
  <c r="AG90" i="31" s="1"/>
  <c r="U95" i="20"/>
  <c r="AX93" i="20"/>
  <c r="C97" i="20"/>
  <c r="Z90" i="31"/>
  <c r="F97" i="20" l="1"/>
  <c r="G97" i="20" s="1"/>
  <c r="O97" i="20" s="1"/>
  <c r="D101" i="39"/>
  <c r="C101" i="39"/>
  <c r="A103" i="39"/>
  <c r="B102" i="39"/>
  <c r="R91" i="20"/>
  <c r="AQ85" i="31" s="1"/>
  <c r="Q92" i="20"/>
  <c r="M92" i="20"/>
  <c r="N92" i="20" s="1"/>
  <c r="AF97" i="20"/>
  <c r="AU95" i="20"/>
  <c r="AQ95" i="20"/>
  <c r="AM95" i="20"/>
  <c r="AI95" i="20"/>
  <c r="AT95" i="20"/>
  <c r="AO95" i="20"/>
  <c r="AJ95" i="20"/>
  <c r="AV95" i="20"/>
  <c r="AP95" i="20"/>
  <c r="AK95" i="20"/>
  <c r="AR95" i="20"/>
  <c r="AW95" i="20"/>
  <c r="AL95" i="20"/>
  <c r="AS95" i="20"/>
  <c r="AN95" i="20"/>
  <c r="L96" i="20"/>
  <c r="D97" i="20"/>
  <c r="L97" i="20" s="1"/>
  <c r="S97" i="20" s="1"/>
  <c r="P93" i="20"/>
  <c r="AX94" i="20"/>
  <c r="AG96" i="20"/>
  <c r="AH96" i="20" s="1"/>
  <c r="C98" i="20"/>
  <c r="Z91" i="31"/>
  <c r="F98" i="20" l="1"/>
  <c r="G98" i="20" s="1"/>
  <c r="O98" i="20" s="1"/>
  <c r="D102" i="39"/>
  <c r="C102" i="39"/>
  <c r="A104" i="39"/>
  <c r="B103" i="39"/>
  <c r="AG91" i="31"/>
  <c r="S96" i="20"/>
  <c r="U96" i="20" s="1"/>
  <c r="R92" i="20"/>
  <c r="AQ86" i="31" s="1"/>
  <c r="Q93" i="20"/>
  <c r="M93" i="20"/>
  <c r="N93" i="20" s="1"/>
  <c r="AF98" i="20"/>
  <c r="AT96" i="20"/>
  <c r="AP96" i="20"/>
  <c r="AL96" i="20"/>
  <c r="AS96" i="20"/>
  <c r="AN96" i="20"/>
  <c r="AI96" i="20"/>
  <c r="AU96" i="20"/>
  <c r="AO96" i="20"/>
  <c r="AJ96" i="20"/>
  <c r="AV96" i="20"/>
  <c r="AK96" i="20"/>
  <c r="AQ96" i="20"/>
  <c r="AW96" i="20"/>
  <c r="AR96" i="20"/>
  <c r="AM96" i="20"/>
  <c r="P94" i="20"/>
  <c r="D98" i="20"/>
  <c r="L98" i="20" s="1"/>
  <c r="S98" i="20" s="1"/>
  <c r="AX95" i="20"/>
  <c r="U97" i="20"/>
  <c r="AG97" i="20"/>
  <c r="AH97" i="20" s="1"/>
  <c r="C99" i="20"/>
  <c r="Z92" i="31"/>
  <c r="F99" i="20" l="1"/>
  <c r="G99" i="20" s="1"/>
  <c r="O99" i="20" s="1"/>
  <c r="A105" i="39"/>
  <c r="B104" i="39"/>
  <c r="D103" i="39"/>
  <c r="C103" i="39"/>
  <c r="R93" i="20"/>
  <c r="AQ87" i="31" s="1"/>
  <c r="Q94" i="20"/>
  <c r="M94" i="20"/>
  <c r="N94" i="20" s="1"/>
  <c r="AF99" i="20"/>
  <c r="AW97" i="20"/>
  <c r="AS97" i="20"/>
  <c r="AO97" i="20"/>
  <c r="AK97" i="20"/>
  <c r="AR97" i="20"/>
  <c r="AM97" i="20"/>
  <c r="AT97" i="20"/>
  <c r="AN97" i="20"/>
  <c r="AI97" i="20"/>
  <c r="AP97" i="20"/>
  <c r="AU97" i="20"/>
  <c r="AJ97" i="20"/>
  <c r="AV97" i="20"/>
  <c r="AQ97" i="20"/>
  <c r="AL97" i="20"/>
  <c r="AG92" i="31"/>
  <c r="D99" i="20"/>
  <c r="L99" i="20" s="1"/>
  <c r="S99" i="20" s="1"/>
  <c r="P95" i="20"/>
  <c r="AX96" i="20"/>
  <c r="U98" i="20"/>
  <c r="AG98" i="20"/>
  <c r="AH98" i="20" s="1"/>
  <c r="AX97" i="20"/>
  <c r="D100" i="20"/>
  <c r="Z93" i="31"/>
  <c r="D104" i="39" l="1"/>
  <c r="C104" i="39"/>
  <c r="A106" i="39"/>
  <c r="B105" i="39"/>
  <c r="R94" i="20"/>
  <c r="AQ88" i="31" s="1"/>
  <c r="Q95" i="20"/>
  <c r="M96" i="20"/>
  <c r="N96" i="20" s="1"/>
  <c r="M95" i="20"/>
  <c r="N95" i="20" s="1"/>
  <c r="AV98" i="20"/>
  <c r="AR98" i="20"/>
  <c r="AN98" i="20"/>
  <c r="AJ98" i="20"/>
  <c r="AW98" i="20"/>
  <c r="AQ98" i="20"/>
  <c r="AL98" i="20"/>
  <c r="AS98" i="20"/>
  <c r="AM98" i="20"/>
  <c r="AT98" i="20"/>
  <c r="AI98" i="20"/>
  <c r="AO98" i="20"/>
  <c r="AK98" i="20"/>
  <c r="AU98" i="20"/>
  <c r="AP98" i="20"/>
  <c r="AX98" i="20" s="1"/>
  <c r="C100" i="20"/>
  <c r="AG93" i="31"/>
  <c r="P97" i="20"/>
  <c r="P96" i="20"/>
  <c r="U99" i="20"/>
  <c r="AG99" i="20"/>
  <c r="AH99" i="20" s="1"/>
  <c r="D101" i="20"/>
  <c r="AG94" i="31"/>
  <c r="L100" i="20"/>
  <c r="S100" i="20" s="1"/>
  <c r="F100" i="20" l="1"/>
  <c r="G100" i="20" s="1"/>
  <c r="O100" i="20" s="1"/>
  <c r="D105" i="39"/>
  <c r="C105" i="39"/>
  <c r="A107" i="39"/>
  <c r="B106" i="39"/>
  <c r="R95" i="20"/>
  <c r="AQ89" i="31" s="1"/>
  <c r="Q96" i="20"/>
  <c r="Q97" i="20"/>
  <c r="M97" i="20"/>
  <c r="N97" i="20" s="1"/>
  <c r="AF100" i="20"/>
  <c r="AG100" i="20" s="1"/>
  <c r="AH100" i="20" s="1"/>
  <c r="AU99" i="20"/>
  <c r="AQ99" i="20"/>
  <c r="AM99" i="20"/>
  <c r="AI99" i="20"/>
  <c r="AV99" i="20"/>
  <c r="AP99" i="20"/>
  <c r="AK99" i="20"/>
  <c r="AW99" i="20"/>
  <c r="AR99" i="20"/>
  <c r="AL99" i="20"/>
  <c r="AN99" i="20"/>
  <c r="AS99" i="20"/>
  <c r="AO99" i="20"/>
  <c r="AJ99" i="20"/>
  <c r="AT99" i="20"/>
  <c r="Z94" i="31"/>
  <c r="P98" i="20"/>
  <c r="C101" i="20"/>
  <c r="AX99" i="20"/>
  <c r="U100" i="20"/>
  <c r="C102" i="20"/>
  <c r="AG95" i="31"/>
  <c r="L101" i="20"/>
  <c r="S101" i="20" s="1"/>
  <c r="F102" i="20" l="1"/>
  <c r="G102" i="20" s="1"/>
  <c r="O102" i="20" s="1"/>
  <c r="F101" i="20"/>
  <c r="G101" i="20" s="1"/>
  <c r="O101" i="20" s="1"/>
  <c r="A108" i="39"/>
  <c r="B107" i="39"/>
  <c r="C106" i="39"/>
  <c r="D106" i="39"/>
  <c r="R97" i="20"/>
  <c r="AQ91" i="31" s="1"/>
  <c r="R96" i="20"/>
  <c r="AQ90" i="31" s="1"/>
  <c r="Q98" i="20"/>
  <c r="M98" i="20"/>
  <c r="N98" i="20" s="1"/>
  <c r="AF102" i="20"/>
  <c r="AG102" i="20" s="1"/>
  <c r="AF101" i="20"/>
  <c r="AG101" i="20" s="1"/>
  <c r="AH101" i="20" s="1"/>
  <c r="AO101" i="20" s="1"/>
  <c r="AT100" i="20"/>
  <c r="AP100" i="20"/>
  <c r="AL100" i="20"/>
  <c r="AU100" i="20"/>
  <c r="AO100" i="20"/>
  <c r="AJ100" i="20"/>
  <c r="AX100" i="20" s="1"/>
  <c r="AV100" i="20"/>
  <c r="AQ100" i="20"/>
  <c r="AK100" i="20"/>
  <c r="AR100" i="20"/>
  <c r="AW100" i="20"/>
  <c r="AM100" i="20"/>
  <c r="AS100" i="20"/>
  <c r="AN100" i="20"/>
  <c r="AI100" i="20"/>
  <c r="Z95" i="31"/>
  <c r="D102" i="20"/>
  <c r="AH102" i="20" s="1"/>
  <c r="P99" i="20"/>
  <c r="U101" i="20"/>
  <c r="C103" i="20"/>
  <c r="Z96" i="31"/>
  <c r="AW101" i="20" l="1"/>
  <c r="F103" i="20"/>
  <c r="G103" i="20" s="1"/>
  <c r="O103" i="20" s="1"/>
  <c r="D107" i="39"/>
  <c r="C107" i="39"/>
  <c r="A109" i="39"/>
  <c r="B108" i="39"/>
  <c r="R98" i="20"/>
  <c r="AQ92" i="31" s="1"/>
  <c r="Q99" i="20"/>
  <c r="M99" i="20"/>
  <c r="N99" i="20" s="1"/>
  <c r="AP101" i="20"/>
  <c r="AK101" i="20"/>
  <c r="AJ101" i="20"/>
  <c r="AL101" i="20"/>
  <c r="AT101" i="20"/>
  <c r="AR101" i="20"/>
  <c r="AN101" i="20"/>
  <c r="AQ101" i="20"/>
  <c r="AU101" i="20"/>
  <c r="AS101" i="20"/>
  <c r="AM101" i="20"/>
  <c r="AV101" i="20"/>
  <c r="AI101" i="20"/>
  <c r="AX101" i="20" s="1"/>
  <c r="AF103" i="20"/>
  <c r="AG103" i="20" s="1"/>
  <c r="AV102" i="20"/>
  <c r="AR102" i="20"/>
  <c r="AN102" i="20"/>
  <c r="AJ102" i="20"/>
  <c r="AS102" i="20"/>
  <c r="AM102" i="20"/>
  <c r="AT102" i="20"/>
  <c r="AO102" i="20"/>
  <c r="AI102" i="20"/>
  <c r="AX102" i="20" s="1"/>
  <c r="AP102" i="20"/>
  <c r="AU102" i="20"/>
  <c r="AK102" i="20"/>
  <c r="AW102" i="20"/>
  <c r="AQ102" i="20"/>
  <c r="AL102" i="20"/>
  <c r="D103" i="20"/>
  <c r="AG97" i="31" s="1"/>
  <c r="L102" i="20"/>
  <c r="AG96" i="31"/>
  <c r="P100" i="20"/>
  <c r="C104" i="20"/>
  <c r="Z97" i="31"/>
  <c r="D104" i="20"/>
  <c r="F104" i="20" l="1"/>
  <c r="G104" i="20" s="1"/>
  <c r="O104" i="20" s="1"/>
  <c r="C108" i="39"/>
  <c r="D108" i="39"/>
  <c r="A110" i="39"/>
  <c r="B109" i="39"/>
  <c r="S102" i="20"/>
  <c r="U102" i="20" s="1"/>
  <c r="R99" i="20"/>
  <c r="AQ93" i="31" s="1"/>
  <c r="Q100" i="20"/>
  <c r="M101" i="20"/>
  <c r="N101" i="20" s="1"/>
  <c r="M100" i="20"/>
  <c r="N100" i="20" s="1"/>
  <c r="AF104" i="20"/>
  <c r="AG104" i="20" s="1"/>
  <c r="AH103" i="20"/>
  <c r="AI103" i="20" s="1"/>
  <c r="L103" i="20"/>
  <c r="P102" i="20"/>
  <c r="P101" i="20"/>
  <c r="C105" i="20"/>
  <c r="AG98" i="31"/>
  <c r="AH104" i="20"/>
  <c r="Z98" i="31"/>
  <c r="L104" i="20"/>
  <c r="S104" i="20" s="1"/>
  <c r="D105" i="20"/>
  <c r="F105" i="20" l="1"/>
  <c r="G105" i="20" s="1"/>
  <c r="O105" i="20" s="1"/>
  <c r="A111" i="39"/>
  <c r="B110" i="39"/>
  <c r="D109" i="39"/>
  <c r="C109" i="39"/>
  <c r="S103" i="20"/>
  <c r="U103" i="20" s="1"/>
  <c r="R100" i="20"/>
  <c r="AQ94" i="31" s="1"/>
  <c r="Q102" i="20"/>
  <c r="Q101" i="20"/>
  <c r="AF105" i="20"/>
  <c r="AG105" i="20" s="1"/>
  <c r="AP103" i="20"/>
  <c r="AJ103" i="20"/>
  <c r="AR103" i="20"/>
  <c r="AK103" i="20"/>
  <c r="AN103" i="20"/>
  <c r="AW103" i="20"/>
  <c r="AU103" i="20"/>
  <c r="AL103" i="20"/>
  <c r="AM103" i="20"/>
  <c r="AV103" i="20"/>
  <c r="AT103" i="20"/>
  <c r="AQ103" i="20"/>
  <c r="AO103" i="20"/>
  <c r="AS103" i="20"/>
  <c r="AT104" i="20"/>
  <c r="AP104" i="20"/>
  <c r="AL104" i="20"/>
  <c r="AV104" i="20"/>
  <c r="AQ104" i="20"/>
  <c r="AK104" i="20"/>
  <c r="AW104" i="20"/>
  <c r="AR104" i="20"/>
  <c r="AM104" i="20"/>
  <c r="AN104" i="20"/>
  <c r="AS104" i="20"/>
  <c r="AI104" i="20"/>
  <c r="AO104" i="20"/>
  <c r="AJ104" i="20"/>
  <c r="AU104" i="20"/>
  <c r="AX103" i="20"/>
  <c r="U104" i="20"/>
  <c r="C106" i="20"/>
  <c r="AX104" i="20"/>
  <c r="AG99" i="31"/>
  <c r="AH105" i="20"/>
  <c r="Z99" i="31"/>
  <c r="L105" i="20"/>
  <c r="S105" i="20" s="1"/>
  <c r="D106" i="20"/>
  <c r="F106" i="20" l="1"/>
  <c r="G106" i="20" s="1"/>
  <c r="O106" i="20" s="1"/>
  <c r="D110" i="39"/>
  <c r="C110" i="39"/>
  <c r="A112" i="39"/>
  <c r="B111" i="39"/>
  <c r="R102" i="20"/>
  <c r="AQ96" i="31" s="1"/>
  <c r="R101" i="20"/>
  <c r="AQ95" i="31" s="1"/>
  <c r="M102" i="20"/>
  <c r="N102" i="20" s="1"/>
  <c r="AF106" i="20"/>
  <c r="AG106" i="20" s="1"/>
  <c r="AW105" i="20"/>
  <c r="AS105" i="20"/>
  <c r="AO105" i="20"/>
  <c r="AK105" i="20"/>
  <c r="AU105" i="20"/>
  <c r="AP105" i="20"/>
  <c r="AJ105" i="20"/>
  <c r="AV105" i="20"/>
  <c r="AQ105" i="20"/>
  <c r="AL105" i="20"/>
  <c r="AR105" i="20"/>
  <c r="AM105" i="20"/>
  <c r="AT105" i="20"/>
  <c r="AN105" i="20"/>
  <c r="AI105" i="20"/>
  <c r="P104" i="20"/>
  <c r="P103" i="20"/>
  <c r="U105" i="20"/>
  <c r="C107" i="20"/>
  <c r="AX105" i="20"/>
  <c r="AG100" i="31"/>
  <c r="AH106" i="20"/>
  <c r="Z100" i="31"/>
  <c r="L106" i="20"/>
  <c r="S106" i="20" s="1"/>
  <c r="D107" i="20"/>
  <c r="F107" i="20" l="1"/>
  <c r="G107" i="20" s="1"/>
  <c r="O107" i="20" s="1"/>
  <c r="A113" i="39"/>
  <c r="B112" i="39"/>
  <c r="D111" i="39"/>
  <c r="C111" i="39"/>
  <c r="Q104" i="20"/>
  <c r="Q103" i="20"/>
  <c r="M103" i="20"/>
  <c r="N103" i="20" s="1"/>
  <c r="M104" i="20"/>
  <c r="N104" i="20" s="1"/>
  <c r="AF107" i="20"/>
  <c r="AG107" i="20" s="1"/>
  <c r="AV106" i="20"/>
  <c r="AR106" i="20"/>
  <c r="AN106" i="20"/>
  <c r="AJ106" i="20"/>
  <c r="AT106" i="20"/>
  <c r="AO106" i="20"/>
  <c r="AI106" i="20"/>
  <c r="AU106" i="20"/>
  <c r="AP106" i="20"/>
  <c r="AK106" i="20"/>
  <c r="AW106" i="20"/>
  <c r="AL106" i="20"/>
  <c r="AQ106" i="20"/>
  <c r="AS106" i="20"/>
  <c r="AM106" i="20"/>
  <c r="P105" i="20"/>
  <c r="U106" i="20"/>
  <c r="D108" i="20"/>
  <c r="AG101" i="31"/>
  <c r="AH107" i="20"/>
  <c r="Z101" i="31"/>
  <c r="L107" i="20"/>
  <c r="S107" i="20" s="1"/>
  <c r="C108" i="20"/>
  <c r="F108" i="20" l="1"/>
  <c r="G108" i="20" s="1"/>
  <c r="O108" i="20" s="1"/>
  <c r="D112" i="39"/>
  <c r="C112" i="39"/>
  <c r="A114" i="39"/>
  <c r="B113" i="39"/>
  <c r="R103" i="20"/>
  <c r="AQ97" i="31" s="1"/>
  <c r="R104" i="20"/>
  <c r="AQ98" i="31" s="1"/>
  <c r="Q105" i="20"/>
  <c r="AF108" i="20"/>
  <c r="AG108" i="20" s="1"/>
  <c r="AH108" i="20" s="1"/>
  <c r="AU107" i="20"/>
  <c r="AQ107" i="20"/>
  <c r="AM107" i="20"/>
  <c r="AI107" i="20"/>
  <c r="AS107" i="20"/>
  <c r="AN107" i="20"/>
  <c r="AT107" i="20"/>
  <c r="AO107" i="20"/>
  <c r="AJ107" i="20"/>
  <c r="AP107" i="20"/>
  <c r="AV107" i="20"/>
  <c r="AK107" i="20"/>
  <c r="AW107" i="20"/>
  <c r="AR107" i="20"/>
  <c r="AL107" i="20"/>
  <c r="AX106" i="20"/>
  <c r="U107" i="20"/>
  <c r="C109" i="20"/>
  <c r="AG102" i="31"/>
  <c r="Z102" i="31"/>
  <c r="L108" i="20"/>
  <c r="S108" i="20" s="1"/>
  <c r="D109" i="20"/>
  <c r="F109" i="20" l="1"/>
  <c r="G109" i="20" s="1"/>
  <c r="O109" i="20" s="1"/>
  <c r="C113" i="39"/>
  <c r="D113" i="39"/>
  <c r="A115" i="39"/>
  <c r="B114" i="39"/>
  <c r="R105" i="20"/>
  <c r="AQ99" i="31" s="1"/>
  <c r="M105" i="20"/>
  <c r="N105" i="20" s="1"/>
  <c r="AF109" i="20"/>
  <c r="AG109" i="20" s="1"/>
  <c r="AT108" i="20"/>
  <c r="AP108" i="20"/>
  <c r="AL108" i="20"/>
  <c r="AW108" i="20"/>
  <c r="AR108" i="20"/>
  <c r="AM108" i="20"/>
  <c r="AS108" i="20"/>
  <c r="AN108" i="20"/>
  <c r="AI108" i="20"/>
  <c r="AU108" i="20"/>
  <c r="AJ108" i="20"/>
  <c r="AO108" i="20"/>
  <c r="AK108" i="20"/>
  <c r="AV108" i="20"/>
  <c r="AQ108" i="20"/>
  <c r="P106" i="20"/>
  <c r="U108" i="20"/>
  <c r="AX107" i="20"/>
  <c r="C110" i="20"/>
  <c r="H106" i="31"/>
  <c r="AH109" i="20"/>
  <c r="A106" i="31"/>
  <c r="L109" i="20"/>
  <c r="S109" i="20" s="1"/>
  <c r="D110" i="20"/>
  <c r="F110" i="20" l="1"/>
  <c r="G110" i="20" s="1"/>
  <c r="O110" i="20" s="1"/>
  <c r="A116" i="39"/>
  <c r="B115" i="39"/>
  <c r="C114" i="39"/>
  <c r="D114" i="39"/>
  <c r="Q106" i="20"/>
  <c r="M106" i="20"/>
  <c r="N106" i="20" s="1"/>
  <c r="AF110" i="20"/>
  <c r="AG110" i="20" s="1"/>
  <c r="AH110" i="20" s="1"/>
  <c r="AW109" i="20"/>
  <c r="AS109" i="20"/>
  <c r="AO109" i="20"/>
  <c r="AK109" i="20"/>
  <c r="AV109" i="20"/>
  <c r="AQ109" i="20"/>
  <c r="AL109" i="20"/>
  <c r="AR109" i="20"/>
  <c r="AM109" i="20"/>
  <c r="AN109" i="20"/>
  <c r="AT109" i="20"/>
  <c r="AI109" i="20"/>
  <c r="AP109" i="20"/>
  <c r="AJ109" i="20"/>
  <c r="AU109" i="20"/>
  <c r="P107" i="20"/>
  <c r="U109" i="20"/>
  <c r="AX108" i="20"/>
  <c r="H107" i="31"/>
  <c r="A107" i="31"/>
  <c r="L110" i="20"/>
  <c r="S110" i="20" s="1"/>
  <c r="D115" i="39" l="1"/>
  <c r="C115" i="39"/>
  <c r="A117" i="39"/>
  <c r="B116" i="39"/>
  <c r="R106" i="20"/>
  <c r="AQ100" i="31" s="1"/>
  <c r="Q107" i="20"/>
  <c r="M107" i="20"/>
  <c r="N107" i="20" s="1"/>
  <c r="AV110" i="20"/>
  <c r="AR110" i="20"/>
  <c r="AN110" i="20"/>
  <c r="AJ110" i="20"/>
  <c r="AX110" i="20" s="1"/>
  <c r="AU110" i="20"/>
  <c r="AP110" i="20"/>
  <c r="AK110" i="20"/>
  <c r="AW110" i="20"/>
  <c r="AQ110" i="20"/>
  <c r="AL110" i="20"/>
  <c r="AS110" i="20"/>
  <c r="AM110" i="20"/>
  <c r="AT110" i="20"/>
  <c r="AO110" i="20"/>
  <c r="AI110" i="20"/>
  <c r="P108" i="20"/>
  <c r="AX109" i="20"/>
  <c r="U110" i="20"/>
  <c r="C111" i="20"/>
  <c r="D111" i="20"/>
  <c r="F111" i="20" l="1"/>
  <c r="G111" i="20" s="1"/>
  <c r="O111" i="20" s="1"/>
  <c r="D116" i="39"/>
  <c r="C116" i="39"/>
  <c r="A118" i="39"/>
  <c r="B117" i="39"/>
  <c r="R107" i="20"/>
  <c r="AQ101" i="31" s="1"/>
  <c r="Q108" i="20"/>
  <c r="M108" i="20"/>
  <c r="N108" i="20" s="1"/>
  <c r="P110" i="20"/>
  <c r="P109" i="20"/>
  <c r="AF111" i="20"/>
  <c r="AG111" i="20" s="1"/>
  <c r="A108" i="31"/>
  <c r="D112" i="20"/>
  <c r="C112" i="20"/>
  <c r="H108" i="31"/>
  <c r="L111" i="20"/>
  <c r="S111" i="20" s="1"/>
  <c r="AH111" i="20"/>
  <c r="F112" i="20" l="1"/>
  <c r="G112" i="20" s="1"/>
  <c r="O112" i="20" s="1"/>
  <c r="A119" i="39"/>
  <c r="B118" i="39"/>
  <c r="D117" i="39"/>
  <c r="C117" i="39"/>
  <c r="R108" i="20"/>
  <c r="AQ102" i="31" s="1"/>
  <c r="Q109" i="20"/>
  <c r="Q110" i="20"/>
  <c r="M109" i="20"/>
  <c r="N109" i="20" s="1"/>
  <c r="AU111" i="20"/>
  <c r="AQ111" i="20"/>
  <c r="AM111" i="20"/>
  <c r="AI111" i="20"/>
  <c r="AT111" i="20"/>
  <c r="AO111" i="20"/>
  <c r="AJ111" i="20"/>
  <c r="AV111" i="20"/>
  <c r="AP111" i="20"/>
  <c r="AK111" i="20"/>
  <c r="AW111" i="20"/>
  <c r="AL111" i="20"/>
  <c r="AR111" i="20"/>
  <c r="AS111" i="20"/>
  <c r="AN111" i="20"/>
  <c r="U111" i="20"/>
  <c r="H109" i="31"/>
  <c r="L112" i="20"/>
  <c r="S112" i="20" s="1"/>
  <c r="C113" i="20"/>
  <c r="D113" i="20"/>
  <c r="AF112" i="20"/>
  <c r="AG112" i="20" s="1"/>
  <c r="AH112" i="20" s="1"/>
  <c r="A109" i="31"/>
  <c r="F113" i="20" l="1"/>
  <c r="G113" i="20" s="1"/>
  <c r="O113" i="20" s="1"/>
  <c r="D118" i="39"/>
  <c r="C118" i="39"/>
  <c r="A120" i="39"/>
  <c r="B119" i="39"/>
  <c r="R110" i="20"/>
  <c r="R107" i="31" s="1"/>
  <c r="R109" i="20"/>
  <c r="R106" i="31" s="1"/>
  <c r="AT112" i="20"/>
  <c r="AP112" i="20"/>
  <c r="AL112" i="20"/>
  <c r="AX112" i="20" s="1"/>
  <c r="AS112" i="20"/>
  <c r="AN112" i="20"/>
  <c r="AI112" i="20"/>
  <c r="AU112" i="20"/>
  <c r="AO112" i="20"/>
  <c r="AJ112" i="20"/>
  <c r="AQ112" i="20"/>
  <c r="AV112" i="20"/>
  <c r="AK112" i="20"/>
  <c r="AW112" i="20"/>
  <c r="AR112" i="20"/>
  <c r="AM112" i="20"/>
  <c r="U112" i="20"/>
  <c r="AX111" i="20"/>
  <c r="AF113" i="20"/>
  <c r="AG113" i="20" s="1"/>
  <c r="AH113" i="20" s="1"/>
  <c r="A110" i="31"/>
  <c r="L113" i="20"/>
  <c r="S113" i="20" s="1"/>
  <c r="H110" i="31"/>
  <c r="C114" i="20"/>
  <c r="D114" i="20"/>
  <c r="F114" i="20" l="1"/>
  <c r="G114" i="20" s="1"/>
  <c r="O114" i="20" s="1"/>
  <c r="D119" i="39"/>
  <c r="C119" i="39"/>
  <c r="A121" i="39"/>
  <c r="B120" i="39"/>
  <c r="M110" i="20"/>
  <c r="N110" i="20" s="1"/>
  <c r="M111" i="20"/>
  <c r="N111" i="20" s="1"/>
  <c r="AW113" i="20"/>
  <c r="AS113" i="20"/>
  <c r="AO113" i="20"/>
  <c r="AK113" i="20"/>
  <c r="AR113" i="20"/>
  <c r="AM113" i="20"/>
  <c r="AT113" i="20"/>
  <c r="AN113" i="20"/>
  <c r="AI113" i="20"/>
  <c r="AU113" i="20"/>
  <c r="AJ113" i="20"/>
  <c r="AP113" i="20"/>
  <c r="AL113" i="20"/>
  <c r="AV113" i="20"/>
  <c r="AQ113" i="20"/>
  <c r="P112" i="20"/>
  <c r="P111" i="20"/>
  <c r="U113" i="20"/>
  <c r="C115" i="20"/>
  <c r="D115" i="20"/>
  <c r="L114" i="20"/>
  <c r="S114" i="20" s="1"/>
  <c r="H111" i="31"/>
  <c r="AF114" i="20"/>
  <c r="AG114" i="20" s="1"/>
  <c r="AH114" i="20" s="1"/>
  <c r="A111" i="31"/>
  <c r="F115" i="20" l="1"/>
  <c r="G115" i="20" s="1"/>
  <c r="O115" i="20" s="1"/>
  <c r="D120" i="39"/>
  <c r="C120" i="39"/>
  <c r="A122" i="39"/>
  <c r="B121" i="39"/>
  <c r="Q111" i="20"/>
  <c r="Q112" i="20"/>
  <c r="AV114" i="20"/>
  <c r="AR114" i="20"/>
  <c r="AN114" i="20"/>
  <c r="AJ114" i="20"/>
  <c r="AW114" i="20"/>
  <c r="AQ114" i="20"/>
  <c r="AL114" i="20"/>
  <c r="AS114" i="20"/>
  <c r="AM114" i="20"/>
  <c r="AO114" i="20"/>
  <c r="AT114" i="20"/>
  <c r="AI114" i="20"/>
  <c r="AP114" i="20"/>
  <c r="AK114" i="20"/>
  <c r="AU114" i="20"/>
  <c r="U114" i="20"/>
  <c r="AX113" i="20"/>
  <c r="L115" i="20"/>
  <c r="S115" i="20" s="1"/>
  <c r="H112" i="31"/>
  <c r="AF115" i="20"/>
  <c r="AG115" i="20" s="1"/>
  <c r="AH115" i="20" s="1"/>
  <c r="A112" i="31"/>
  <c r="D116" i="20"/>
  <c r="C116" i="20"/>
  <c r="F116" i="20" l="1"/>
  <c r="G116" i="20" s="1"/>
  <c r="O116" i="20" s="1"/>
  <c r="A123" i="39"/>
  <c r="B122" i="39"/>
  <c r="D121" i="39"/>
  <c r="C121" i="39"/>
  <c r="R112" i="20"/>
  <c r="R109" i="31" s="1"/>
  <c r="R111" i="20"/>
  <c r="R108" i="31" s="1"/>
  <c r="M112" i="20"/>
  <c r="N112" i="20" s="1"/>
  <c r="AW115" i="20"/>
  <c r="AS115" i="20"/>
  <c r="AO115" i="20"/>
  <c r="AK115" i="20"/>
  <c r="AU115" i="20"/>
  <c r="AQ115" i="20"/>
  <c r="AM115" i="20"/>
  <c r="AI115" i="20"/>
  <c r="AT115" i="20"/>
  <c r="AL115" i="20"/>
  <c r="AV115" i="20"/>
  <c r="AN115" i="20"/>
  <c r="AP115" i="20"/>
  <c r="AR115" i="20"/>
  <c r="AJ115" i="20"/>
  <c r="P113" i="20"/>
  <c r="U115" i="20"/>
  <c r="AX114" i="20"/>
  <c r="L116" i="20"/>
  <c r="S116" i="20" s="1"/>
  <c r="H113" i="31"/>
  <c r="C117" i="20"/>
  <c r="D117" i="20"/>
  <c r="AF116" i="20"/>
  <c r="AG116" i="20" s="1"/>
  <c r="AH116" i="20" s="1"/>
  <c r="A113" i="31"/>
  <c r="F117" i="20" l="1"/>
  <c r="G117" i="20" s="1"/>
  <c r="O117" i="20" s="1"/>
  <c r="C122" i="39"/>
  <c r="D122" i="39"/>
  <c r="A124" i="39"/>
  <c r="B123" i="39"/>
  <c r="Q113" i="20"/>
  <c r="M113" i="20"/>
  <c r="N113" i="20" s="1"/>
  <c r="AV116" i="20"/>
  <c r="AR116" i="20"/>
  <c r="AN116" i="20"/>
  <c r="AJ116" i="20"/>
  <c r="AT116" i="20"/>
  <c r="AP116" i="20"/>
  <c r="AL116" i="20"/>
  <c r="AS116" i="20"/>
  <c r="AK116" i="20"/>
  <c r="AU116" i="20"/>
  <c r="AM116" i="20"/>
  <c r="AW116" i="20"/>
  <c r="AO116" i="20"/>
  <c r="AI116" i="20"/>
  <c r="AQ116" i="20"/>
  <c r="P114" i="20"/>
  <c r="AX115" i="20"/>
  <c r="U116" i="20"/>
  <c r="D118" i="20"/>
  <c r="C118" i="20"/>
  <c r="L117" i="20"/>
  <c r="S117" i="20" s="1"/>
  <c r="H114" i="31"/>
  <c r="AF117" i="20"/>
  <c r="AG117" i="20" s="1"/>
  <c r="AH117" i="20" s="1"/>
  <c r="A114" i="31"/>
  <c r="F118" i="20" l="1"/>
  <c r="G118" i="20" s="1"/>
  <c r="O118" i="20" s="1"/>
  <c r="D123" i="39"/>
  <c r="C123" i="39"/>
  <c r="A125" i="39"/>
  <c r="B124" i="39"/>
  <c r="R113" i="20"/>
  <c r="R110" i="31" s="1"/>
  <c r="Q114" i="20"/>
  <c r="M115" i="20"/>
  <c r="N115" i="20" s="1"/>
  <c r="M114" i="20"/>
  <c r="N114" i="20" s="1"/>
  <c r="AU117" i="20"/>
  <c r="AQ117" i="20"/>
  <c r="AM117" i="20"/>
  <c r="AI117" i="20"/>
  <c r="AW117" i="20"/>
  <c r="AS117" i="20"/>
  <c r="AO117" i="20"/>
  <c r="AK117" i="20"/>
  <c r="AR117" i="20"/>
  <c r="AJ117" i="20"/>
  <c r="AT117" i="20"/>
  <c r="AL117" i="20"/>
  <c r="AV117" i="20"/>
  <c r="AN117" i="20"/>
  <c r="AP117" i="20"/>
  <c r="P115" i="20"/>
  <c r="AX116" i="20"/>
  <c r="U117" i="20"/>
  <c r="L118" i="20"/>
  <c r="S118" i="20" s="1"/>
  <c r="H115" i="31"/>
  <c r="D119" i="20"/>
  <c r="C119" i="20"/>
  <c r="AF118" i="20"/>
  <c r="AG118" i="20" s="1"/>
  <c r="AH118" i="20" s="1"/>
  <c r="A115" i="31"/>
  <c r="F119" i="20" l="1"/>
  <c r="G119" i="20" s="1"/>
  <c r="O119" i="20" s="1"/>
  <c r="D124" i="39"/>
  <c r="C124" i="39"/>
  <c r="A126" i="39"/>
  <c r="B125" i="39"/>
  <c r="R114" i="20"/>
  <c r="R111" i="31" s="1"/>
  <c r="Q115" i="20"/>
  <c r="M116" i="20"/>
  <c r="N116" i="20" s="1"/>
  <c r="AT118" i="20"/>
  <c r="AP118" i="20"/>
  <c r="AL118" i="20"/>
  <c r="AV118" i="20"/>
  <c r="AR118" i="20"/>
  <c r="AN118" i="20"/>
  <c r="AJ118" i="20"/>
  <c r="AQ118" i="20"/>
  <c r="AI118" i="20"/>
  <c r="AS118" i="20"/>
  <c r="AK118" i="20"/>
  <c r="AU118" i="20"/>
  <c r="AM118" i="20"/>
  <c r="AW118" i="20"/>
  <c r="AO118" i="20"/>
  <c r="P116" i="20"/>
  <c r="U118" i="20"/>
  <c r="AX117" i="20"/>
  <c r="H116" i="31"/>
  <c r="L119" i="20"/>
  <c r="S119" i="20" s="1"/>
  <c r="D120" i="20"/>
  <c r="C120" i="20"/>
  <c r="AF119" i="20"/>
  <c r="AG119" i="20" s="1"/>
  <c r="AH119" i="20" s="1"/>
  <c r="A116" i="31"/>
  <c r="F120" i="20" l="1"/>
  <c r="G120" i="20" s="1"/>
  <c r="O120" i="20" s="1"/>
  <c r="A127" i="39"/>
  <c r="B126" i="39"/>
  <c r="D125" i="39"/>
  <c r="C125" i="39"/>
  <c r="R115" i="20"/>
  <c r="R112" i="31" s="1"/>
  <c r="Q116" i="20"/>
  <c r="AW119" i="20"/>
  <c r="AS119" i="20"/>
  <c r="AO119" i="20"/>
  <c r="AK119" i="20"/>
  <c r="AU119" i="20"/>
  <c r="AQ119" i="20"/>
  <c r="AM119" i="20"/>
  <c r="AI119" i="20"/>
  <c r="AP119" i="20"/>
  <c r="AR119" i="20"/>
  <c r="AJ119" i="20"/>
  <c r="AT119" i="20"/>
  <c r="AL119" i="20"/>
  <c r="AV119" i="20"/>
  <c r="AN119" i="20"/>
  <c r="P117" i="20"/>
  <c r="U119" i="20"/>
  <c r="AX118" i="20"/>
  <c r="H117" i="31"/>
  <c r="L120" i="20"/>
  <c r="S120" i="20" s="1"/>
  <c r="C121" i="20"/>
  <c r="D121" i="20"/>
  <c r="AF120" i="20"/>
  <c r="AG120" i="20" s="1"/>
  <c r="AH120" i="20" s="1"/>
  <c r="A117" i="31"/>
  <c r="F121" i="20" l="1"/>
  <c r="G121" i="20" s="1"/>
  <c r="O121" i="20" s="1"/>
  <c r="D126" i="39"/>
  <c r="C126" i="39"/>
  <c r="A128" i="39"/>
  <c r="B127" i="39"/>
  <c r="R116" i="20"/>
  <c r="R113" i="31" s="1"/>
  <c r="Q117" i="20"/>
  <c r="M117" i="20"/>
  <c r="N117" i="20" s="1"/>
  <c r="AV120" i="20"/>
  <c r="AR120" i="20"/>
  <c r="AN120" i="20"/>
  <c r="AJ120" i="20"/>
  <c r="AT120" i="20"/>
  <c r="AP120" i="20"/>
  <c r="AL120" i="20"/>
  <c r="AW120" i="20"/>
  <c r="AO120" i="20"/>
  <c r="AQ120" i="20"/>
  <c r="AI120" i="20"/>
  <c r="AS120" i="20"/>
  <c r="AK120" i="20"/>
  <c r="AU120" i="20"/>
  <c r="AM120" i="20"/>
  <c r="P118" i="20"/>
  <c r="U120" i="20"/>
  <c r="AX119" i="20"/>
  <c r="L121" i="20"/>
  <c r="S121" i="20" s="1"/>
  <c r="H118" i="31"/>
  <c r="AF121" i="20"/>
  <c r="AG121" i="20" s="1"/>
  <c r="AH121" i="20" s="1"/>
  <c r="A118" i="31"/>
  <c r="D122" i="20"/>
  <c r="C122" i="20"/>
  <c r="F122" i="20" l="1"/>
  <c r="G122" i="20" s="1"/>
  <c r="O122" i="20" s="1"/>
  <c r="A129" i="39"/>
  <c r="B128" i="39"/>
  <c r="D127" i="39"/>
  <c r="C127" i="39"/>
  <c r="R117" i="20"/>
  <c r="R114" i="31" s="1"/>
  <c r="Q118" i="20"/>
  <c r="M118" i="20"/>
  <c r="N118" i="20" s="1"/>
  <c r="AU121" i="20"/>
  <c r="AQ121" i="20"/>
  <c r="AM121" i="20"/>
  <c r="AI121" i="20"/>
  <c r="AW121" i="20"/>
  <c r="AS121" i="20"/>
  <c r="AO121" i="20"/>
  <c r="AK121" i="20"/>
  <c r="AV121" i="20"/>
  <c r="AN121" i="20"/>
  <c r="AP121" i="20"/>
  <c r="AR121" i="20"/>
  <c r="AJ121" i="20"/>
  <c r="AT121" i="20"/>
  <c r="AL121" i="20"/>
  <c r="P119" i="20"/>
  <c r="U121" i="20"/>
  <c r="AX120" i="20"/>
  <c r="AF122" i="20"/>
  <c r="AG122" i="20" s="1"/>
  <c r="A119" i="31"/>
  <c r="AH122" i="20"/>
  <c r="L122" i="20"/>
  <c r="S122" i="20" s="1"/>
  <c r="H119" i="31"/>
  <c r="D123" i="20"/>
  <c r="C123" i="20"/>
  <c r="F123" i="20" l="1"/>
  <c r="G123" i="20" s="1"/>
  <c r="O123" i="20" s="1"/>
  <c r="D128" i="39"/>
  <c r="C128" i="39"/>
  <c r="A130" i="39"/>
  <c r="B129" i="39"/>
  <c r="R118" i="20"/>
  <c r="R115" i="31" s="1"/>
  <c r="Q119" i="20"/>
  <c r="M119" i="20"/>
  <c r="N119" i="20" s="1"/>
  <c r="AT122" i="20"/>
  <c r="AP122" i="20"/>
  <c r="AL122" i="20"/>
  <c r="AV122" i="20"/>
  <c r="AR122" i="20"/>
  <c r="AN122" i="20"/>
  <c r="AJ122" i="20"/>
  <c r="AU122" i="20"/>
  <c r="AM122" i="20"/>
  <c r="AW122" i="20"/>
  <c r="AO122" i="20"/>
  <c r="AQ122" i="20"/>
  <c r="AI122" i="20"/>
  <c r="AS122" i="20"/>
  <c r="AK122" i="20"/>
  <c r="P120" i="20"/>
  <c r="U122" i="20"/>
  <c r="AX121" i="20"/>
  <c r="A120" i="31"/>
  <c r="AF123" i="20"/>
  <c r="AG123" i="20" s="1"/>
  <c r="AX122" i="20"/>
  <c r="AH123" i="20"/>
  <c r="L123" i="20"/>
  <c r="S123" i="20" s="1"/>
  <c r="H120" i="31"/>
  <c r="D124" i="20"/>
  <c r="C124" i="20"/>
  <c r="F124" i="20" l="1"/>
  <c r="G124" i="20" s="1"/>
  <c r="O124" i="20" s="1"/>
  <c r="D129" i="39"/>
  <c r="C129" i="39"/>
  <c r="A131" i="39"/>
  <c r="B130" i="39"/>
  <c r="R119" i="20"/>
  <c r="R116" i="31" s="1"/>
  <c r="Q120" i="20"/>
  <c r="M121" i="20"/>
  <c r="N121" i="20" s="1"/>
  <c r="M120" i="20"/>
  <c r="N120" i="20" s="1"/>
  <c r="AW123" i="20"/>
  <c r="AS123" i="20"/>
  <c r="AO123" i="20"/>
  <c r="AK123" i="20"/>
  <c r="AU123" i="20"/>
  <c r="AQ123" i="20"/>
  <c r="AM123" i="20"/>
  <c r="AI123" i="20"/>
  <c r="AT123" i="20"/>
  <c r="AL123" i="20"/>
  <c r="AV123" i="20"/>
  <c r="AN123" i="20"/>
  <c r="AP123" i="20"/>
  <c r="AR123" i="20"/>
  <c r="AJ123" i="20"/>
  <c r="P122" i="20"/>
  <c r="P121" i="20"/>
  <c r="U123" i="20"/>
  <c r="H121" i="31"/>
  <c r="L124" i="20"/>
  <c r="S124" i="20" s="1"/>
  <c r="D125" i="20"/>
  <c r="C125" i="20"/>
  <c r="AF124" i="20"/>
  <c r="AG124" i="20" s="1"/>
  <c r="AH124" i="20" s="1"/>
  <c r="A121" i="31"/>
  <c r="F125" i="20" l="1"/>
  <c r="G125" i="20" s="1"/>
  <c r="O125" i="20" s="1"/>
  <c r="A132" i="39"/>
  <c r="B131" i="39"/>
  <c r="D130" i="39"/>
  <c r="C130" i="39"/>
  <c r="R120" i="20"/>
  <c r="R117" i="31" s="1"/>
  <c r="Q122" i="20"/>
  <c r="Q121" i="20"/>
  <c r="AV124" i="20"/>
  <c r="AR124" i="20"/>
  <c r="AN124" i="20"/>
  <c r="AJ124" i="20"/>
  <c r="AT124" i="20"/>
  <c r="AP124" i="20"/>
  <c r="AL124" i="20"/>
  <c r="AS124" i="20"/>
  <c r="AK124" i="20"/>
  <c r="AU124" i="20"/>
  <c r="AM124" i="20"/>
  <c r="AO124" i="20"/>
  <c r="AW124" i="20"/>
  <c r="AQ124" i="20"/>
  <c r="AI124" i="20"/>
  <c r="U124" i="20"/>
  <c r="AX123" i="20"/>
  <c r="D126" i="20"/>
  <c r="C126" i="20"/>
  <c r="A122" i="31"/>
  <c r="AF125" i="20"/>
  <c r="AG125" i="20" s="1"/>
  <c r="AH125" i="20" s="1"/>
  <c r="L125" i="20"/>
  <c r="S125" i="20" s="1"/>
  <c r="H122" i="31"/>
  <c r="F126" i="20" l="1"/>
  <c r="G126" i="20" s="1"/>
  <c r="O126" i="20" s="1"/>
  <c r="D131" i="39"/>
  <c r="C131" i="39"/>
  <c r="A133" i="39"/>
  <c r="B132" i="39"/>
  <c r="R122" i="20"/>
  <c r="R119" i="31" s="1"/>
  <c r="R121" i="20"/>
  <c r="R118" i="31" s="1"/>
  <c r="M122" i="20"/>
  <c r="N122" i="20" s="1"/>
  <c r="AU125" i="20"/>
  <c r="AQ125" i="20"/>
  <c r="AM125" i="20"/>
  <c r="AI125" i="20"/>
  <c r="AX125" i="20" s="1"/>
  <c r="AW125" i="20"/>
  <c r="AS125" i="20"/>
  <c r="AO125" i="20"/>
  <c r="AK125" i="20"/>
  <c r="AR125" i="20"/>
  <c r="AJ125" i="20"/>
  <c r="AT125" i="20"/>
  <c r="AL125" i="20"/>
  <c r="AN125" i="20"/>
  <c r="AV125" i="20"/>
  <c r="AP125" i="20"/>
  <c r="P123" i="20"/>
  <c r="U125" i="20"/>
  <c r="AX124" i="20"/>
  <c r="AF126" i="20"/>
  <c r="AG126" i="20" s="1"/>
  <c r="AH126" i="20" s="1"/>
  <c r="A123" i="31"/>
  <c r="L126" i="20"/>
  <c r="S126" i="20" s="1"/>
  <c r="H123" i="31"/>
  <c r="C127" i="20"/>
  <c r="D127" i="20"/>
  <c r="F127" i="20" l="1"/>
  <c r="G127" i="20" s="1"/>
  <c r="O127" i="20" s="1"/>
  <c r="D132" i="39"/>
  <c r="C132" i="39"/>
  <c r="A134" i="39"/>
  <c r="B133" i="39"/>
  <c r="Q123" i="20"/>
  <c r="M124" i="20"/>
  <c r="N124" i="20" s="1"/>
  <c r="M123" i="20"/>
  <c r="N123" i="20" s="1"/>
  <c r="AT126" i="20"/>
  <c r="AP126" i="20"/>
  <c r="AL126" i="20"/>
  <c r="AV126" i="20"/>
  <c r="AR126" i="20"/>
  <c r="AN126" i="20"/>
  <c r="AJ126" i="20"/>
  <c r="AQ126" i="20"/>
  <c r="AI126" i="20"/>
  <c r="AS126" i="20"/>
  <c r="AK126" i="20"/>
  <c r="AM126" i="20"/>
  <c r="AU126" i="20"/>
  <c r="AW126" i="20"/>
  <c r="AO126" i="20"/>
  <c r="P124" i="20"/>
  <c r="P125" i="20"/>
  <c r="U126" i="20"/>
  <c r="L127" i="20"/>
  <c r="S127" i="20" s="1"/>
  <c r="H124" i="31"/>
  <c r="D128" i="20"/>
  <c r="C128" i="20"/>
  <c r="AF127" i="20"/>
  <c r="AG127" i="20" s="1"/>
  <c r="AH127" i="20" s="1"/>
  <c r="A124" i="31"/>
  <c r="F128" i="20" l="1"/>
  <c r="G128" i="20" s="1"/>
  <c r="O128" i="20" s="1"/>
  <c r="A135" i="39"/>
  <c r="B134" i="39"/>
  <c r="D133" i="39"/>
  <c r="C133" i="39"/>
  <c r="R123" i="20"/>
  <c r="R120" i="31" s="1"/>
  <c r="Q124" i="20"/>
  <c r="Q125" i="20"/>
  <c r="AW127" i="20"/>
  <c r="AS127" i="20"/>
  <c r="AO127" i="20"/>
  <c r="AK127" i="20"/>
  <c r="AU127" i="20"/>
  <c r="AQ127" i="20"/>
  <c r="AM127" i="20"/>
  <c r="AI127" i="20"/>
  <c r="AP127" i="20"/>
  <c r="AR127" i="20"/>
  <c r="AJ127" i="20"/>
  <c r="AL127" i="20"/>
  <c r="AT127" i="20"/>
  <c r="AN127" i="20"/>
  <c r="AV127" i="20"/>
  <c r="AX126" i="20"/>
  <c r="U127" i="20"/>
  <c r="L128" i="20"/>
  <c r="S128" i="20" s="1"/>
  <c r="H125" i="31"/>
  <c r="C129" i="20"/>
  <c r="D129" i="20"/>
  <c r="AF128" i="20"/>
  <c r="AG128" i="20" s="1"/>
  <c r="AH128" i="20" s="1"/>
  <c r="A125" i="31"/>
  <c r="F129" i="20" l="1"/>
  <c r="G129" i="20" s="1"/>
  <c r="O129" i="20" s="1"/>
  <c r="C134" i="39"/>
  <c r="D134" i="39"/>
  <c r="A136" i="39"/>
  <c r="B135" i="39"/>
  <c r="R125" i="20"/>
  <c r="R122" i="31" s="1"/>
  <c r="R124" i="20"/>
  <c r="R121" i="31" s="1"/>
  <c r="M125" i="20"/>
  <c r="N125" i="20" s="1"/>
  <c r="AV128" i="20"/>
  <c r="AR128" i="20"/>
  <c r="AN128" i="20"/>
  <c r="AJ128" i="20"/>
  <c r="AT128" i="20"/>
  <c r="AP128" i="20"/>
  <c r="AL128" i="20"/>
  <c r="AW128" i="20"/>
  <c r="AO128" i="20"/>
  <c r="AQ128" i="20"/>
  <c r="AI128" i="20"/>
  <c r="AK128" i="20"/>
  <c r="AS128" i="20"/>
  <c r="AU128" i="20"/>
  <c r="AM128" i="20"/>
  <c r="P126" i="20"/>
  <c r="U128" i="20"/>
  <c r="AX127" i="20"/>
  <c r="AF129" i="20"/>
  <c r="AG129" i="20" s="1"/>
  <c r="A126" i="31"/>
  <c r="D130" i="20"/>
  <c r="C130" i="20"/>
  <c r="AH129" i="20"/>
  <c r="H126" i="31"/>
  <c r="L129" i="20"/>
  <c r="S129" i="20" s="1"/>
  <c r="F130" i="20" l="1"/>
  <c r="G130" i="20" s="1"/>
  <c r="O130" i="20" s="1"/>
  <c r="A137" i="39"/>
  <c r="B136" i="39"/>
  <c r="D135" i="39"/>
  <c r="C135" i="39"/>
  <c r="Q126" i="20"/>
  <c r="M126" i="20"/>
  <c r="N126" i="20" s="1"/>
  <c r="AU129" i="20"/>
  <c r="AQ129" i="20"/>
  <c r="AM129" i="20"/>
  <c r="AI129" i="20"/>
  <c r="AW129" i="20"/>
  <c r="AS129" i="20"/>
  <c r="AO129" i="20"/>
  <c r="AK129" i="20"/>
  <c r="AV129" i="20"/>
  <c r="AN129" i="20"/>
  <c r="AP129" i="20"/>
  <c r="AJ129" i="20"/>
  <c r="AR129" i="20"/>
  <c r="AL129" i="20"/>
  <c r="AT129" i="20"/>
  <c r="P127" i="20"/>
  <c r="U129" i="20"/>
  <c r="AX128" i="20"/>
  <c r="H127" i="31"/>
  <c r="L130" i="20"/>
  <c r="S130" i="20" s="1"/>
  <c r="D131" i="20"/>
  <c r="C131" i="20"/>
  <c r="AF130" i="20"/>
  <c r="AG130" i="20" s="1"/>
  <c r="AH130" i="20" s="1"/>
  <c r="A127" i="31"/>
  <c r="F131" i="20" l="1"/>
  <c r="G131" i="20" s="1"/>
  <c r="O131" i="20" s="1"/>
  <c r="D136" i="39"/>
  <c r="C136" i="39"/>
  <c r="A138" i="39"/>
  <c r="B137" i="39"/>
  <c r="R126" i="20"/>
  <c r="R123" i="31" s="1"/>
  <c r="Q127" i="20"/>
  <c r="M128" i="20"/>
  <c r="N128" i="20" s="1"/>
  <c r="M127" i="20"/>
  <c r="N127" i="20" s="1"/>
  <c r="AU130" i="20"/>
  <c r="AQ130" i="20"/>
  <c r="AM130" i="20"/>
  <c r="AI130" i="20"/>
  <c r="AS130" i="20"/>
  <c r="AN130" i="20"/>
  <c r="AV130" i="20"/>
  <c r="AP130" i="20"/>
  <c r="AK130" i="20"/>
  <c r="AO130" i="20"/>
  <c r="AR130" i="20"/>
  <c r="AJ130" i="20"/>
  <c r="AT130" i="20"/>
  <c r="AW130" i="20"/>
  <c r="AL130" i="20"/>
  <c r="P128" i="20"/>
  <c r="U130" i="20"/>
  <c r="AX129" i="20"/>
  <c r="H128" i="31"/>
  <c r="L131" i="20"/>
  <c r="S131" i="20" s="1"/>
  <c r="D132" i="20"/>
  <c r="C132" i="20"/>
  <c r="AF131" i="20"/>
  <c r="AG131" i="20" s="1"/>
  <c r="AH131" i="20" s="1"/>
  <c r="A128" i="31"/>
  <c r="F132" i="20" l="1"/>
  <c r="G132" i="20" s="1"/>
  <c r="O132" i="20" s="1"/>
  <c r="D137" i="39"/>
  <c r="C137" i="39"/>
  <c r="A139" i="39"/>
  <c r="B138" i="39"/>
  <c r="U131" i="20"/>
  <c r="R127" i="20"/>
  <c r="R124" i="31" s="1"/>
  <c r="Q128" i="20"/>
  <c r="M129" i="20"/>
  <c r="N129" i="20" s="1"/>
  <c r="AT131" i="20"/>
  <c r="AP131" i="20"/>
  <c r="AL131" i="20"/>
  <c r="AW131" i="20"/>
  <c r="AR131" i="20"/>
  <c r="AM131" i="20"/>
  <c r="AU131" i="20"/>
  <c r="AO131" i="20"/>
  <c r="AJ131" i="20"/>
  <c r="AS131" i="20"/>
  <c r="AI131" i="20"/>
  <c r="AV131" i="20"/>
  <c r="AK131" i="20"/>
  <c r="AN131" i="20"/>
  <c r="AQ131" i="20"/>
  <c r="P129" i="20"/>
  <c r="AX130" i="20"/>
  <c r="AX131" i="20"/>
  <c r="L132" i="20"/>
  <c r="S132" i="20" s="1"/>
  <c r="H129" i="31"/>
  <c r="C133" i="20"/>
  <c r="D133" i="20"/>
  <c r="AF132" i="20"/>
  <c r="AG132" i="20" s="1"/>
  <c r="AH132" i="20" s="1"/>
  <c r="A129" i="31"/>
  <c r="F133" i="20" l="1"/>
  <c r="G133" i="20" s="1"/>
  <c r="O133" i="20" s="1"/>
  <c r="A140" i="39"/>
  <c r="B139" i="39"/>
  <c r="D138" i="39"/>
  <c r="C138" i="39"/>
  <c r="P131" i="20"/>
  <c r="Q131" i="20" s="1"/>
  <c r="R131" i="20" s="1"/>
  <c r="R128" i="31" s="1"/>
  <c r="U132" i="20"/>
  <c r="R128" i="20"/>
  <c r="R125" i="31" s="1"/>
  <c r="Q129" i="20"/>
  <c r="M130" i="20"/>
  <c r="N130" i="20" s="1"/>
  <c r="AW132" i="20"/>
  <c r="AS132" i="20"/>
  <c r="AO132" i="20"/>
  <c r="AK132" i="20"/>
  <c r="AV132" i="20"/>
  <c r="AQ132" i="20"/>
  <c r="AL132" i="20"/>
  <c r="AT132" i="20"/>
  <c r="AN132" i="20"/>
  <c r="AI132" i="20"/>
  <c r="AX132" i="20" s="1"/>
  <c r="AM132" i="20"/>
  <c r="AP132" i="20"/>
  <c r="AR132" i="20"/>
  <c r="AU132" i="20"/>
  <c r="AJ132" i="20"/>
  <c r="P130" i="20"/>
  <c r="AF133" i="20"/>
  <c r="AG133" i="20" s="1"/>
  <c r="A130" i="31"/>
  <c r="D134" i="20"/>
  <c r="C134" i="20"/>
  <c r="AH133" i="20"/>
  <c r="H130" i="31"/>
  <c r="L133" i="20"/>
  <c r="S133" i="20" s="1"/>
  <c r="F134" i="20" l="1"/>
  <c r="G134" i="20" s="1"/>
  <c r="O134" i="20" s="1"/>
  <c r="D139" i="39"/>
  <c r="C139" i="39"/>
  <c r="A141" i="39"/>
  <c r="B140" i="39"/>
  <c r="P132" i="20"/>
  <c r="Q132" i="20" s="1"/>
  <c r="R132" i="20" s="1"/>
  <c r="R129" i="31" s="1"/>
  <c r="U133" i="20"/>
  <c r="R129" i="20"/>
  <c r="R126" i="31" s="1"/>
  <c r="M131" i="20"/>
  <c r="N131" i="20" s="1"/>
  <c r="AV133" i="20"/>
  <c r="AR133" i="20"/>
  <c r="AN133" i="20"/>
  <c r="AJ133" i="20"/>
  <c r="AU133" i="20"/>
  <c r="AP133" i="20"/>
  <c r="AK133" i="20"/>
  <c r="AS133" i="20"/>
  <c r="AM133" i="20"/>
  <c r="AQ133" i="20"/>
  <c r="AT133" i="20"/>
  <c r="AI133" i="20"/>
  <c r="AX133" i="20" s="1"/>
  <c r="AW133" i="20"/>
  <c r="AL133" i="20"/>
  <c r="AO133" i="20"/>
  <c r="L134" i="20"/>
  <c r="S134" i="20" s="1"/>
  <c r="H131" i="31"/>
  <c r="D135" i="20"/>
  <c r="C135" i="20"/>
  <c r="AF134" i="20"/>
  <c r="AG134" i="20" s="1"/>
  <c r="AH134" i="20" s="1"/>
  <c r="A131" i="31"/>
  <c r="F135" i="20" l="1"/>
  <c r="G135" i="20" s="1"/>
  <c r="O135" i="20" s="1"/>
  <c r="D140" i="39"/>
  <c r="C140" i="39"/>
  <c r="A142" i="39"/>
  <c r="B141" i="39"/>
  <c r="P133" i="20"/>
  <c r="Q133" i="20" s="1"/>
  <c r="R133" i="20" s="1"/>
  <c r="R130" i="31" s="1"/>
  <c r="U134" i="20"/>
  <c r="M132" i="20"/>
  <c r="N132" i="20" s="1"/>
  <c r="AU134" i="20"/>
  <c r="AQ134" i="20"/>
  <c r="AM134" i="20"/>
  <c r="AI134" i="20"/>
  <c r="AT134" i="20"/>
  <c r="AO134" i="20"/>
  <c r="AJ134" i="20"/>
  <c r="AW134" i="20"/>
  <c r="AR134" i="20"/>
  <c r="AL134" i="20"/>
  <c r="AV134" i="20"/>
  <c r="AK134" i="20"/>
  <c r="AN134" i="20"/>
  <c r="AP134" i="20"/>
  <c r="AX134" i="20" s="1"/>
  <c r="AS134" i="20"/>
  <c r="Q130" i="20"/>
  <c r="R130" i="20" s="1"/>
  <c r="L135" i="20"/>
  <c r="S135" i="20" s="1"/>
  <c r="H132" i="31"/>
  <c r="D136" i="20"/>
  <c r="C136" i="20"/>
  <c r="AF135" i="20"/>
  <c r="AG135" i="20" s="1"/>
  <c r="AH135" i="20" s="1"/>
  <c r="A132" i="31"/>
  <c r="F136" i="20" l="1"/>
  <c r="G136" i="20" s="1"/>
  <c r="O136" i="20" s="1"/>
  <c r="A143" i="39"/>
  <c r="B142" i="39"/>
  <c r="D141" i="39"/>
  <c r="C141" i="39"/>
  <c r="P134" i="20"/>
  <c r="U135" i="20"/>
  <c r="R127" i="31"/>
  <c r="M133" i="20"/>
  <c r="N133" i="20" s="1"/>
  <c r="AT135" i="20"/>
  <c r="AP135" i="20"/>
  <c r="AL135" i="20"/>
  <c r="AS135" i="20"/>
  <c r="AN135" i="20"/>
  <c r="AI135" i="20"/>
  <c r="AV135" i="20"/>
  <c r="AQ135" i="20"/>
  <c r="AK135" i="20"/>
  <c r="AO135" i="20"/>
  <c r="AR135" i="20"/>
  <c r="AJ135" i="20"/>
  <c r="AX135" i="20" s="1"/>
  <c r="AU135" i="20"/>
  <c r="AW135" i="20"/>
  <c r="AM135" i="20"/>
  <c r="H133" i="31"/>
  <c r="L136" i="20"/>
  <c r="S136" i="20" s="1"/>
  <c r="C137" i="20"/>
  <c r="D137" i="20"/>
  <c r="AF136" i="20"/>
  <c r="AG136" i="20" s="1"/>
  <c r="AH136" i="20" s="1"/>
  <c r="A133" i="31"/>
  <c r="F137" i="20" l="1"/>
  <c r="G137" i="20" s="1"/>
  <c r="O137" i="20" s="1"/>
  <c r="D142" i="39"/>
  <c r="C142" i="39"/>
  <c r="A144" i="39"/>
  <c r="B143" i="39"/>
  <c r="P135" i="20"/>
  <c r="Q135" i="20" s="1"/>
  <c r="R135" i="20" s="1"/>
  <c r="R132" i="31" s="1"/>
  <c r="Q134" i="20"/>
  <c r="R134" i="20" s="1"/>
  <c r="R131" i="31" s="1"/>
  <c r="U136" i="20"/>
  <c r="M134" i="20"/>
  <c r="N134" i="20" s="1"/>
  <c r="AW136" i="20"/>
  <c r="AS136" i="20"/>
  <c r="AO136" i="20"/>
  <c r="AK136" i="20"/>
  <c r="AR136" i="20"/>
  <c r="AM136" i="20"/>
  <c r="AU136" i="20"/>
  <c r="AP136" i="20"/>
  <c r="AJ136" i="20"/>
  <c r="AT136" i="20"/>
  <c r="AI136" i="20"/>
  <c r="AV136" i="20"/>
  <c r="AL136" i="20"/>
  <c r="AN136" i="20"/>
  <c r="AX136" i="20" s="1"/>
  <c r="AQ136" i="20"/>
  <c r="D138" i="20"/>
  <c r="C138" i="20"/>
  <c r="L137" i="20"/>
  <c r="S137" i="20" s="1"/>
  <c r="H134" i="31"/>
  <c r="AF137" i="20"/>
  <c r="AG137" i="20" s="1"/>
  <c r="AH137" i="20" s="1"/>
  <c r="A134" i="31"/>
  <c r="F138" i="20" l="1"/>
  <c r="G138" i="20" s="1"/>
  <c r="O138" i="20" s="1"/>
  <c r="D143" i="39"/>
  <c r="C143" i="39"/>
  <c r="A145" i="39"/>
  <c r="B144" i="39"/>
  <c r="P136" i="20"/>
  <c r="U137" i="20"/>
  <c r="M135" i="20"/>
  <c r="N135" i="20" s="1"/>
  <c r="AV137" i="20"/>
  <c r="AR137" i="20"/>
  <c r="AN137" i="20"/>
  <c r="AJ137" i="20"/>
  <c r="AW137" i="20"/>
  <c r="AQ137" i="20"/>
  <c r="AL137" i="20"/>
  <c r="AT137" i="20"/>
  <c r="AO137" i="20"/>
  <c r="AI137" i="20"/>
  <c r="AX137" i="20" s="1"/>
  <c r="AM137" i="20"/>
  <c r="AP137" i="20"/>
  <c r="AS137" i="20"/>
  <c r="AU137" i="20"/>
  <c r="AK137" i="20"/>
  <c r="AF138" i="20"/>
  <c r="AG138" i="20" s="1"/>
  <c r="A135" i="31"/>
  <c r="AH138" i="20"/>
  <c r="L138" i="20"/>
  <c r="S138" i="20" s="1"/>
  <c r="H135" i="31"/>
  <c r="D139" i="20"/>
  <c r="C139" i="20"/>
  <c r="F139" i="20" l="1"/>
  <c r="G139" i="20" s="1"/>
  <c r="O139" i="20" s="1"/>
  <c r="A146" i="39"/>
  <c r="B145" i="39"/>
  <c r="D144" i="39"/>
  <c r="C144" i="39"/>
  <c r="P137" i="20"/>
  <c r="Q137" i="20" s="1"/>
  <c r="R137" i="20" s="1"/>
  <c r="R134" i="31" s="1"/>
  <c r="Q136" i="20"/>
  <c r="R136" i="20" s="1"/>
  <c r="R133" i="31" s="1"/>
  <c r="P138" i="20"/>
  <c r="U138" i="20"/>
  <c r="M136" i="20"/>
  <c r="N136" i="20" s="1"/>
  <c r="AU138" i="20"/>
  <c r="AQ138" i="20"/>
  <c r="AM138" i="20"/>
  <c r="AI138" i="20"/>
  <c r="AX138" i="20" s="1"/>
  <c r="AV138" i="20"/>
  <c r="AP138" i="20"/>
  <c r="AK138" i="20"/>
  <c r="AS138" i="20"/>
  <c r="AN138" i="20"/>
  <c r="AR138" i="20"/>
  <c r="AT138" i="20"/>
  <c r="AJ138" i="20"/>
  <c r="AW138" i="20"/>
  <c r="AL138" i="20"/>
  <c r="AO138" i="20"/>
  <c r="D140" i="20"/>
  <c r="C140" i="20"/>
  <c r="H136" i="31"/>
  <c r="L139" i="20"/>
  <c r="S139" i="20" s="1"/>
  <c r="A136" i="31"/>
  <c r="AF139" i="20"/>
  <c r="AG139" i="20" s="1"/>
  <c r="AH139" i="20" s="1"/>
  <c r="F140" i="20" l="1"/>
  <c r="G140" i="20" s="1"/>
  <c r="O140" i="20" s="1"/>
  <c r="D145" i="39"/>
  <c r="C145" i="39"/>
  <c r="A147" i="39"/>
  <c r="B146" i="39"/>
  <c r="Q138" i="20"/>
  <c r="U139" i="20"/>
  <c r="M137" i="20"/>
  <c r="N137" i="20" s="1"/>
  <c r="AT139" i="20"/>
  <c r="AP139" i="20"/>
  <c r="AL139" i="20"/>
  <c r="AU139" i="20"/>
  <c r="AO139" i="20"/>
  <c r="AJ139" i="20"/>
  <c r="AW139" i="20"/>
  <c r="AR139" i="20"/>
  <c r="AM139" i="20"/>
  <c r="AV139" i="20"/>
  <c r="AK139" i="20"/>
  <c r="AN139" i="20"/>
  <c r="AQ139" i="20"/>
  <c r="AI139" i="20"/>
  <c r="AS139" i="20"/>
  <c r="AX139" i="20"/>
  <c r="AF140" i="20"/>
  <c r="AG140" i="20" s="1"/>
  <c r="A137" i="31"/>
  <c r="AH140" i="20"/>
  <c r="H137" i="31"/>
  <c r="L140" i="20"/>
  <c r="S140" i="20" s="1"/>
  <c r="D141" i="20"/>
  <c r="C141" i="20"/>
  <c r="F141" i="20" l="1"/>
  <c r="G141" i="20" s="1"/>
  <c r="O141" i="20" s="1"/>
  <c r="D146" i="39"/>
  <c r="C146" i="39"/>
  <c r="A148" i="39"/>
  <c r="B147" i="39"/>
  <c r="P139" i="20"/>
  <c r="Q139" i="20" s="1"/>
  <c r="R139" i="20" s="1"/>
  <c r="R136" i="31" s="1"/>
  <c r="R138" i="20"/>
  <c r="R135" i="31" s="1"/>
  <c r="U140" i="20"/>
  <c r="M138" i="20"/>
  <c r="N138" i="20" s="1"/>
  <c r="AW140" i="20"/>
  <c r="AS140" i="20"/>
  <c r="AO140" i="20"/>
  <c r="AK140" i="20"/>
  <c r="AX140" i="20" s="1"/>
  <c r="AT140" i="20"/>
  <c r="AN140" i="20"/>
  <c r="AI140" i="20"/>
  <c r="AV140" i="20"/>
  <c r="AQ140" i="20"/>
  <c r="AL140" i="20"/>
  <c r="AP140" i="20"/>
  <c r="AR140" i="20"/>
  <c r="AJ140" i="20"/>
  <c r="AU140" i="20"/>
  <c r="AM140" i="20"/>
  <c r="A138" i="31"/>
  <c r="AF141" i="20"/>
  <c r="AG141" i="20" s="1"/>
  <c r="D142" i="20"/>
  <c r="C142" i="20"/>
  <c r="AH141" i="20"/>
  <c r="H138" i="31"/>
  <c r="L141" i="20"/>
  <c r="S141" i="20" s="1"/>
  <c r="F142" i="20" l="1"/>
  <c r="G142" i="20" s="1"/>
  <c r="O142" i="20" s="1"/>
  <c r="A149" i="39"/>
  <c r="B148" i="39"/>
  <c r="D147" i="39"/>
  <c r="C147" i="39"/>
  <c r="P140" i="20"/>
  <c r="Q140" i="20" s="1"/>
  <c r="R140" i="20" s="1"/>
  <c r="R137" i="31" s="1"/>
  <c r="U141" i="20"/>
  <c r="M139" i="20"/>
  <c r="N139" i="20" s="1"/>
  <c r="AV141" i="20"/>
  <c r="AR141" i="20"/>
  <c r="AN141" i="20"/>
  <c r="AJ141" i="20"/>
  <c r="AS141" i="20"/>
  <c r="AM141" i="20"/>
  <c r="AU141" i="20"/>
  <c r="AP141" i="20"/>
  <c r="AK141" i="20"/>
  <c r="AT141" i="20"/>
  <c r="AI141" i="20"/>
  <c r="AW141" i="20"/>
  <c r="AL141" i="20"/>
  <c r="AO141" i="20"/>
  <c r="AQ141" i="20"/>
  <c r="AX141" i="20"/>
  <c r="AF142" i="20"/>
  <c r="AG142" i="20" s="1"/>
  <c r="A139" i="31"/>
  <c r="AH142" i="20"/>
  <c r="L142" i="20"/>
  <c r="S142" i="20" s="1"/>
  <c r="H139" i="31"/>
  <c r="C143" i="20"/>
  <c r="D143" i="20"/>
  <c r="F143" i="20" l="1"/>
  <c r="G143" i="20" s="1"/>
  <c r="O143" i="20" s="1"/>
  <c r="D148" i="39"/>
  <c r="C148" i="39"/>
  <c r="A150" i="39"/>
  <c r="B149" i="39"/>
  <c r="P141" i="20"/>
  <c r="Q141" i="20" s="1"/>
  <c r="R141" i="20" s="1"/>
  <c r="R138" i="31" s="1"/>
  <c r="U142" i="20"/>
  <c r="M140" i="20"/>
  <c r="N140" i="20" s="1"/>
  <c r="AU142" i="20"/>
  <c r="AQ142" i="20"/>
  <c r="AM142" i="20"/>
  <c r="AI142" i="20"/>
  <c r="AW142" i="20"/>
  <c r="AR142" i="20"/>
  <c r="AL142" i="20"/>
  <c r="AT142" i="20"/>
  <c r="AO142" i="20"/>
  <c r="AJ142" i="20"/>
  <c r="AN142" i="20"/>
  <c r="AP142" i="20"/>
  <c r="AS142" i="20"/>
  <c r="AV142" i="20"/>
  <c r="AX142" i="20" s="1"/>
  <c r="AK142" i="20"/>
  <c r="H140" i="31"/>
  <c r="L143" i="20"/>
  <c r="S143" i="20" s="1"/>
  <c r="AF143" i="20"/>
  <c r="AG143" i="20" s="1"/>
  <c r="AH143" i="20" s="1"/>
  <c r="A140" i="31"/>
  <c r="D144" i="20"/>
  <c r="C144" i="20"/>
  <c r="F144" i="20" l="1"/>
  <c r="G144" i="20" s="1"/>
  <c r="O144" i="20" s="1"/>
  <c r="A151" i="39"/>
  <c r="B150" i="39"/>
  <c r="C149" i="39"/>
  <c r="D149" i="39"/>
  <c r="P142" i="20"/>
  <c r="Q142" i="20" s="1"/>
  <c r="R142" i="20" s="1"/>
  <c r="R139" i="31" s="1"/>
  <c r="U143" i="20"/>
  <c r="M141" i="20"/>
  <c r="N141" i="20" s="1"/>
  <c r="AT143" i="20"/>
  <c r="AP143" i="20"/>
  <c r="AL143" i="20"/>
  <c r="AV143" i="20"/>
  <c r="AQ143" i="20"/>
  <c r="AK143" i="20"/>
  <c r="AS143" i="20"/>
  <c r="AN143" i="20"/>
  <c r="AI143" i="20"/>
  <c r="AR143" i="20"/>
  <c r="AU143" i="20"/>
  <c r="AJ143" i="20"/>
  <c r="AW143" i="20"/>
  <c r="AM143" i="20"/>
  <c r="AX143" i="20" s="1"/>
  <c r="AO143" i="20"/>
  <c r="AF144" i="20"/>
  <c r="AG144" i="20" s="1"/>
  <c r="A141" i="31"/>
  <c r="AH144" i="20"/>
  <c r="L144" i="20"/>
  <c r="S144" i="20" s="1"/>
  <c r="H141" i="31"/>
  <c r="D145" i="20"/>
  <c r="C145" i="20"/>
  <c r="F145" i="20" l="1"/>
  <c r="G145" i="20" s="1"/>
  <c r="O145" i="20" s="1"/>
  <c r="C150" i="39"/>
  <c r="D150" i="39"/>
  <c r="A152" i="39"/>
  <c r="B151" i="39"/>
  <c r="P143" i="20"/>
  <c r="Q143" i="20" s="1"/>
  <c r="R143" i="20" s="1"/>
  <c r="R140" i="31" s="1"/>
  <c r="U144" i="20"/>
  <c r="M142" i="20"/>
  <c r="N142" i="20" s="1"/>
  <c r="AW144" i="20"/>
  <c r="AS144" i="20"/>
  <c r="AO144" i="20"/>
  <c r="AK144" i="20"/>
  <c r="AU144" i="20"/>
  <c r="AP144" i="20"/>
  <c r="AJ144" i="20"/>
  <c r="AR144" i="20"/>
  <c r="AM144" i="20"/>
  <c r="AV144" i="20"/>
  <c r="AL144" i="20"/>
  <c r="AN144" i="20"/>
  <c r="AQ144" i="20"/>
  <c r="AI144" i="20"/>
  <c r="AX144" i="20" s="1"/>
  <c r="AT144" i="20"/>
  <c r="H142" i="31"/>
  <c r="L145" i="20"/>
  <c r="S145" i="20" s="1"/>
  <c r="C146" i="20"/>
  <c r="D146" i="20"/>
  <c r="AF145" i="20"/>
  <c r="AG145" i="20" s="1"/>
  <c r="AH145" i="20" s="1"/>
  <c r="A142" i="31"/>
  <c r="F146" i="20" l="1"/>
  <c r="G146" i="20" s="1"/>
  <c r="O146" i="20" s="1"/>
  <c r="D151" i="39"/>
  <c r="C151" i="39"/>
  <c r="A153" i="39"/>
  <c r="B152" i="39"/>
  <c r="P144" i="20"/>
  <c r="Q144" i="20" s="1"/>
  <c r="R144" i="20" s="1"/>
  <c r="R141" i="31" s="1"/>
  <c r="U145" i="20"/>
  <c r="M143" i="20"/>
  <c r="N143" i="20" s="1"/>
  <c r="AV145" i="20"/>
  <c r="AR145" i="20"/>
  <c r="AN145" i="20"/>
  <c r="AJ145" i="20"/>
  <c r="AT145" i="20"/>
  <c r="AO145" i="20"/>
  <c r="AI145" i="20"/>
  <c r="AW145" i="20"/>
  <c r="AQ145" i="20"/>
  <c r="AL145" i="20"/>
  <c r="AX145" i="20" s="1"/>
  <c r="AP145" i="20"/>
  <c r="AS145" i="20"/>
  <c r="AK145" i="20"/>
  <c r="AU145" i="20"/>
  <c r="AM145" i="20"/>
  <c r="AF146" i="20"/>
  <c r="AG146" i="20" s="1"/>
  <c r="AH146" i="20" s="1"/>
  <c r="A143" i="31"/>
  <c r="C147" i="20"/>
  <c r="D147" i="20"/>
  <c r="L146" i="20"/>
  <c r="S146" i="20" s="1"/>
  <c r="H143" i="31"/>
  <c r="F147" i="20" l="1"/>
  <c r="G147" i="20" s="1"/>
  <c r="O147" i="20" s="1"/>
  <c r="A154" i="39"/>
  <c r="B153" i="39"/>
  <c r="D152" i="39"/>
  <c r="C152" i="39"/>
  <c r="P145" i="20"/>
  <c r="Q145" i="20" s="1"/>
  <c r="R145" i="20" s="1"/>
  <c r="R142" i="31" s="1"/>
  <c r="U146" i="20"/>
  <c r="M144" i="20"/>
  <c r="N144" i="20" s="1"/>
  <c r="AU146" i="20"/>
  <c r="AQ146" i="20"/>
  <c r="AM146" i="20"/>
  <c r="AI146" i="20"/>
  <c r="AX146" i="20" s="1"/>
  <c r="AS146" i="20"/>
  <c r="AN146" i="20"/>
  <c r="AV146" i="20"/>
  <c r="AP146" i="20"/>
  <c r="AK146" i="20"/>
  <c r="AT146" i="20"/>
  <c r="AJ146" i="20"/>
  <c r="AW146" i="20"/>
  <c r="AL146" i="20"/>
  <c r="AO146" i="20"/>
  <c r="AR146" i="20"/>
  <c r="AF147" i="20"/>
  <c r="AG147" i="20" s="1"/>
  <c r="AH147" i="20" s="1"/>
  <c r="A144" i="31"/>
  <c r="L147" i="20"/>
  <c r="S147" i="20" s="1"/>
  <c r="H144" i="31"/>
  <c r="C148" i="20"/>
  <c r="D148" i="20"/>
  <c r="F148" i="20" l="1"/>
  <c r="G148" i="20" s="1"/>
  <c r="O148" i="20" s="1"/>
  <c r="D153" i="39"/>
  <c r="C153" i="39"/>
  <c r="A155" i="39"/>
  <c r="B154" i="39"/>
  <c r="P146" i="20"/>
  <c r="Q146" i="20" s="1"/>
  <c r="R146" i="20" s="1"/>
  <c r="R143" i="31" s="1"/>
  <c r="U147" i="20"/>
  <c r="M145" i="20"/>
  <c r="N145" i="20" s="1"/>
  <c r="AT147" i="20"/>
  <c r="AP147" i="20"/>
  <c r="AL147" i="20"/>
  <c r="AW147" i="20"/>
  <c r="AR147" i="20"/>
  <c r="AM147" i="20"/>
  <c r="AU147" i="20"/>
  <c r="AO147" i="20"/>
  <c r="AJ147" i="20"/>
  <c r="AN147" i="20"/>
  <c r="AQ147" i="20"/>
  <c r="AS147" i="20"/>
  <c r="AI147" i="20"/>
  <c r="AV147" i="20"/>
  <c r="AK147" i="20"/>
  <c r="AX147" i="20"/>
  <c r="AF148" i="20"/>
  <c r="AG148" i="20" s="1"/>
  <c r="A145" i="31"/>
  <c r="D149" i="20"/>
  <c r="C149" i="20"/>
  <c r="AH148" i="20"/>
  <c r="H145" i="31"/>
  <c r="L148" i="20"/>
  <c r="S148" i="20" s="1"/>
  <c r="F149" i="20" l="1"/>
  <c r="G149" i="20" s="1"/>
  <c r="O149" i="20" s="1"/>
  <c r="D154" i="39"/>
  <c r="C154" i="39"/>
  <c r="A156" i="39"/>
  <c r="B155" i="39"/>
  <c r="P147" i="20"/>
  <c r="Q147" i="20" s="1"/>
  <c r="R147" i="20" s="1"/>
  <c r="R144" i="31" s="1"/>
  <c r="U148" i="20"/>
  <c r="M146" i="20"/>
  <c r="N146" i="20" s="1"/>
  <c r="AW148" i="20"/>
  <c r="AS148" i="20"/>
  <c r="AO148" i="20"/>
  <c r="AK148" i="20"/>
  <c r="AV148" i="20"/>
  <c r="AQ148" i="20"/>
  <c r="AL148" i="20"/>
  <c r="AT148" i="20"/>
  <c r="AN148" i="20"/>
  <c r="AI148" i="20"/>
  <c r="AR148" i="20"/>
  <c r="AU148" i="20"/>
  <c r="AJ148" i="20"/>
  <c r="AM148" i="20"/>
  <c r="AP148" i="20"/>
  <c r="AX148" i="20"/>
  <c r="M147" i="20" s="1"/>
  <c r="N147" i="20" s="1"/>
  <c r="D150" i="20"/>
  <c r="C150" i="20"/>
  <c r="AF149" i="20"/>
  <c r="AG149" i="20" s="1"/>
  <c r="AH149" i="20" s="1"/>
  <c r="A146" i="31"/>
  <c r="H146" i="31"/>
  <c r="L149" i="20"/>
  <c r="S149" i="20" s="1"/>
  <c r="F150" i="20" l="1"/>
  <c r="G150" i="20" s="1"/>
  <c r="O150" i="20" s="1"/>
  <c r="A157" i="39"/>
  <c r="B156" i="39"/>
  <c r="D155" i="39"/>
  <c r="C155" i="39"/>
  <c r="P148" i="20"/>
  <c r="Q148" i="20" s="1"/>
  <c r="R148" i="20" s="1"/>
  <c r="R145" i="31" s="1"/>
  <c r="U149" i="20"/>
  <c r="AV149" i="20"/>
  <c r="AR149" i="20"/>
  <c r="AN149" i="20"/>
  <c r="AJ149" i="20"/>
  <c r="AU149" i="20"/>
  <c r="AP149" i="20"/>
  <c r="AK149" i="20"/>
  <c r="AS149" i="20"/>
  <c r="AM149" i="20"/>
  <c r="AX149" i="20" s="1"/>
  <c r="AW149" i="20"/>
  <c r="AL149" i="20"/>
  <c r="AO149" i="20"/>
  <c r="AQ149" i="20"/>
  <c r="AI149" i="20"/>
  <c r="AT149" i="20"/>
  <c r="AF150" i="20"/>
  <c r="AG150" i="20" s="1"/>
  <c r="AH150" i="20" s="1"/>
  <c r="A147" i="31"/>
  <c r="L150" i="20"/>
  <c r="S150" i="20" s="1"/>
  <c r="H147" i="31"/>
  <c r="D151" i="20"/>
  <c r="C151" i="20"/>
  <c r="F151" i="20" l="1"/>
  <c r="G151" i="20" s="1"/>
  <c r="O151" i="20" s="1"/>
  <c r="C156" i="39"/>
  <c r="D156" i="39"/>
  <c r="A158" i="39"/>
  <c r="B157" i="39"/>
  <c r="P149" i="20"/>
  <c r="Q149" i="20" s="1"/>
  <c r="R149" i="20" s="1"/>
  <c r="R146" i="31" s="1"/>
  <c r="U150" i="20"/>
  <c r="M148" i="20"/>
  <c r="N148" i="20" s="1"/>
  <c r="AT150" i="20"/>
  <c r="AU150" i="20"/>
  <c r="AQ150" i="20"/>
  <c r="AM150" i="20"/>
  <c r="AI150" i="20"/>
  <c r="AV150" i="20"/>
  <c r="AO150" i="20"/>
  <c r="AJ150" i="20"/>
  <c r="AX150" i="20" s="1"/>
  <c r="AR150" i="20"/>
  <c r="AL150" i="20"/>
  <c r="AP150" i="20"/>
  <c r="AS150" i="20"/>
  <c r="AK150" i="20"/>
  <c r="AW150" i="20"/>
  <c r="AN150" i="20"/>
  <c r="AF151" i="20"/>
  <c r="AG151" i="20" s="1"/>
  <c r="AH151" i="20" s="1"/>
  <c r="A148" i="31"/>
  <c r="L151" i="20"/>
  <c r="S151" i="20" s="1"/>
  <c r="H148" i="31"/>
  <c r="C152" i="20"/>
  <c r="D152" i="20"/>
  <c r="F152" i="20" l="1"/>
  <c r="G152" i="20" s="1"/>
  <c r="O152" i="20" s="1"/>
  <c r="A159" i="39"/>
  <c r="B158" i="39"/>
  <c r="D157" i="39"/>
  <c r="C157" i="39"/>
  <c r="P150" i="20"/>
  <c r="Q150" i="20" s="1"/>
  <c r="R150" i="20" s="1"/>
  <c r="R147" i="31" s="1"/>
  <c r="U151" i="20"/>
  <c r="M149" i="20"/>
  <c r="N149" i="20" s="1"/>
  <c r="AW151" i="20"/>
  <c r="AS151" i="20"/>
  <c r="AO151" i="20"/>
  <c r="AK151" i="20"/>
  <c r="AT151" i="20"/>
  <c r="AP151" i="20"/>
  <c r="AL151" i="20"/>
  <c r="AU151" i="20"/>
  <c r="AM151" i="20"/>
  <c r="AQ151" i="20"/>
  <c r="AI151" i="20"/>
  <c r="AX151" i="20" s="1"/>
  <c r="AN151" i="20"/>
  <c r="AR151" i="20"/>
  <c r="AV151" i="20"/>
  <c r="AJ151" i="20"/>
  <c r="L152" i="20"/>
  <c r="S152" i="20" s="1"/>
  <c r="H149" i="31"/>
  <c r="AF152" i="20"/>
  <c r="AG152" i="20" s="1"/>
  <c r="AH152" i="20" s="1"/>
  <c r="A149" i="31"/>
  <c r="D153" i="20"/>
  <c r="C153" i="20"/>
  <c r="F153" i="20" l="1"/>
  <c r="G153" i="20" s="1"/>
  <c r="O153" i="20" s="1"/>
  <c r="D158" i="39"/>
  <c r="C158" i="39"/>
  <c r="A160" i="39"/>
  <c r="B159" i="39"/>
  <c r="P151" i="20"/>
  <c r="Q151" i="20" s="1"/>
  <c r="R151" i="20" s="1"/>
  <c r="R148" i="31" s="1"/>
  <c r="U152" i="20"/>
  <c r="M150" i="20"/>
  <c r="N150" i="20" s="1"/>
  <c r="AW152" i="20"/>
  <c r="AS152" i="20"/>
  <c r="AR152" i="20"/>
  <c r="AN152" i="20"/>
  <c r="AJ152" i="20"/>
  <c r="AT152" i="20"/>
  <c r="AO152" i="20"/>
  <c r="AK152" i="20"/>
  <c r="AU152" i="20"/>
  <c r="AL152" i="20"/>
  <c r="AP152" i="20"/>
  <c r="AM152" i="20"/>
  <c r="AQ152" i="20"/>
  <c r="AV152" i="20"/>
  <c r="AI152" i="20"/>
  <c r="AX152" i="20"/>
  <c r="M151" i="20" s="1"/>
  <c r="N151" i="20" s="1"/>
  <c r="L153" i="20"/>
  <c r="S153" i="20" s="1"/>
  <c r="H150" i="31"/>
  <c r="C154" i="20"/>
  <c r="D154" i="20"/>
  <c r="AF153" i="20"/>
  <c r="AG153" i="20" s="1"/>
  <c r="AH153" i="20" s="1"/>
  <c r="A150" i="31"/>
  <c r="F154" i="20" l="1"/>
  <c r="G154" i="20" s="1"/>
  <c r="O154" i="20" s="1"/>
  <c r="D159" i="39"/>
  <c r="C159" i="39"/>
  <c r="A161" i="39"/>
  <c r="B160" i="39"/>
  <c r="P152" i="20"/>
  <c r="Q152" i="20" s="1"/>
  <c r="R152" i="20" s="1"/>
  <c r="R149" i="31" s="1"/>
  <c r="U153" i="20"/>
  <c r="AV153" i="20"/>
  <c r="AR153" i="20"/>
  <c r="AN153" i="20"/>
  <c r="AJ153" i="20"/>
  <c r="AW153" i="20"/>
  <c r="AQ153" i="20"/>
  <c r="AL153" i="20"/>
  <c r="AS153" i="20"/>
  <c r="AM153" i="20"/>
  <c r="AX153" i="20" s="1"/>
  <c r="AO153" i="20"/>
  <c r="AT153" i="20"/>
  <c r="AI153" i="20"/>
  <c r="AP153" i="20"/>
  <c r="AU153" i="20"/>
  <c r="AK153" i="20"/>
  <c r="D155" i="20"/>
  <c r="C155" i="20"/>
  <c r="H151" i="31"/>
  <c r="L154" i="20"/>
  <c r="S154" i="20" s="1"/>
  <c r="AF154" i="20"/>
  <c r="AG154" i="20" s="1"/>
  <c r="AH154" i="20" s="1"/>
  <c r="A151" i="31"/>
  <c r="F155" i="20" l="1"/>
  <c r="G155" i="20" s="1"/>
  <c r="O155" i="20" s="1"/>
  <c r="A162" i="39"/>
  <c r="B161" i="39"/>
  <c r="D160" i="39"/>
  <c r="C160" i="39"/>
  <c r="P153" i="20"/>
  <c r="Q153" i="20" s="1"/>
  <c r="R153" i="20" s="1"/>
  <c r="R150" i="31" s="1"/>
  <c r="U154" i="20"/>
  <c r="M152" i="20"/>
  <c r="N152" i="20" s="1"/>
  <c r="AU154" i="20"/>
  <c r="AQ154" i="20"/>
  <c r="AM154" i="20"/>
  <c r="AI154" i="20"/>
  <c r="AV154" i="20"/>
  <c r="AP154" i="20"/>
  <c r="AK154" i="20"/>
  <c r="AW154" i="20"/>
  <c r="AR154" i="20"/>
  <c r="AL154" i="20"/>
  <c r="AS154" i="20"/>
  <c r="AN154" i="20"/>
  <c r="AT154" i="20"/>
  <c r="AJ154" i="20"/>
  <c r="AO154" i="20"/>
  <c r="AX154" i="20"/>
  <c r="M153" i="20" s="1"/>
  <c r="N153" i="20" s="1"/>
  <c r="AF155" i="20"/>
  <c r="AG155" i="20" s="1"/>
  <c r="A152" i="31"/>
  <c r="AH155" i="20"/>
  <c r="H152" i="31"/>
  <c r="L155" i="20"/>
  <c r="S155" i="20" s="1"/>
  <c r="C156" i="20"/>
  <c r="D156" i="20"/>
  <c r="F156" i="20" l="1"/>
  <c r="G156" i="20" s="1"/>
  <c r="O156" i="20" s="1"/>
  <c r="D161" i="39"/>
  <c r="C161" i="39"/>
  <c r="A163" i="39"/>
  <c r="B162" i="39"/>
  <c r="P154" i="20"/>
  <c r="Q154" i="20" s="1"/>
  <c r="R154" i="20" s="1"/>
  <c r="R151" i="31" s="1"/>
  <c r="U155" i="20"/>
  <c r="AT155" i="20"/>
  <c r="AP155" i="20"/>
  <c r="AL155" i="20"/>
  <c r="AU155" i="20"/>
  <c r="AO155" i="20"/>
  <c r="AJ155" i="20"/>
  <c r="AV155" i="20"/>
  <c r="AQ155" i="20"/>
  <c r="AK155" i="20"/>
  <c r="AW155" i="20"/>
  <c r="AM155" i="20"/>
  <c r="AR155" i="20"/>
  <c r="AI155" i="20"/>
  <c r="AX155" i="20" s="1"/>
  <c r="AN155" i="20"/>
  <c r="AS155" i="20"/>
  <c r="AF156" i="20"/>
  <c r="AG156" i="20" s="1"/>
  <c r="AH156" i="20" s="1"/>
  <c r="Z106" i="31"/>
  <c r="D157" i="20"/>
  <c r="C157" i="20"/>
  <c r="L156" i="20"/>
  <c r="S156" i="20" s="1"/>
  <c r="AG106" i="31"/>
  <c r="F157" i="20" l="1"/>
  <c r="G157" i="20" s="1"/>
  <c r="O157" i="20" s="1"/>
  <c r="C162" i="39"/>
  <c r="D162" i="39"/>
  <c r="A164" i="39"/>
  <c r="B163" i="39"/>
  <c r="P155" i="20"/>
  <c r="Q155" i="20" s="1"/>
  <c r="R155" i="20" s="1"/>
  <c r="R152" i="31" s="1"/>
  <c r="U156" i="20"/>
  <c r="M154" i="20"/>
  <c r="N154" i="20" s="1"/>
  <c r="AW156" i="20"/>
  <c r="AS156" i="20"/>
  <c r="AO156" i="20"/>
  <c r="AK156" i="20"/>
  <c r="AX156" i="20" s="1"/>
  <c r="AV156" i="20"/>
  <c r="AQ156" i="20"/>
  <c r="AU156" i="20"/>
  <c r="AN156" i="20"/>
  <c r="AI156" i="20"/>
  <c r="AP156" i="20"/>
  <c r="AJ156" i="20"/>
  <c r="AR156" i="20"/>
  <c r="AL156" i="20"/>
  <c r="AM156" i="20"/>
  <c r="AT156" i="20"/>
  <c r="L157" i="20"/>
  <c r="S157" i="20" s="1"/>
  <c r="AG107" i="31"/>
  <c r="C158" i="20"/>
  <c r="D158" i="20"/>
  <c r="AF157" i="20"/>
  <c r="AG157" i="20" s="1"/>
  <c r="AH157" i="20" s="1"/>
  <c r="Z107" i="31"/>
  <c r="F158" i="20" l="1"/>
  <c r="G158" i="20" s="1"/>
  <c r="O158" i="20" s="1"/>
  <c r="A165" i="39"/>
  <c r="B164" i="39"/>
  <c r="D163" i="39"/>
  <c r="C163" i="39"/>
  <c r="P156" i="20"/>
  <c r="Q156" i="20" s="1"/>
  <c r="R156" i="20" s="1"/>
  <c r="AQ106" i="31" s="1"/>
  <c r="U157" i="20"/>
  <c r="M155" i="20"/>
  <c r="N155" i="20" s="1"/>
  <c r="AV157" i="20"/>
  <c r="AR157" i="20"/>
  <c r="AN157" i="20"/>
  <c r="AJ157" i="20"/>
  <c r="AU157" i="20"/>
  <c r="AP157" i="20"/>
  <c r="AK157" i="20"/>
  <c r="AS157" i="20"/>
  <c r="AL157" i="20"/>
  <c r="AT157" i="20"/>
  <c r="AM157" i="20"/>
  <c r="AO157" i="20"/>
  <c r="AW157" i="20"/>
  <c r="AQ157" i="20"/>
  <c r="AI157" i="20"/>
  <c r="AX157" i="20"/>
  <c r="AF158" i="20"/>
  <c r="AG158" i="20" s="1"/>
  <c r="Z108" i="31"/>
  <c r="D159" i="20"/>
  <c r="C159" i="20"/>
  <c r="AH158" i="20"/>
  <c r="L158" i="20"/>
  <c r="S158" i="20" s="1"/>
  <c r="AG108" i="31"/>
  <c r="F159" i="20" l="1"/>
  <c r="G159" i="20" s="1"/>
  <c r="O159" i="20" s="1"/>
  <c r="D164" i="39"/>
  <c r="C164" i="39"/>
  <c r="A166" i="39"/>
  <c r="B165" i="39"/>
  <c r="P157" i="20"/>
  <c r="Q157" i="20" s="1"/>
  <c r="R157" i="20" s="1"/>
  <c r="AQ107" i="31" s="1"/>
  <c r="U158" i="20"/>
  <c r="M156" i="20"/>
  <c r="N156" i="20" s="1"/>
  <c r="AU158" i="20"/>
  <c r="AQ158" i="20"/>
  <c r="AM158" i="20"/>
  <c r="AI158" i="20"/>
  <c r="AX158" i="20" s="1"/>
  <c r="AT158" i="20"/>
  <c r="AO158" i="20"/>
  <c r="AJ158" i="20"/>
  <c r="AW158" i="20"/>
  <c r="AP158" i="20"/>
  <c r="AR158" i="20"/>
  <c r="AK158" i="20"/>
  <c r="AL158" i="20"/>
  <c r="AS158" i="20"/>
  <c r="AN158" i="20"/>
  <c r="AV158" i="20"/>
  <c r="AF159" i="20"/>
  <c r="AG159" i="20" s="1"/>
  <c r="AH159" i="20" s="1"/>
  <c r="Z109" i="31"/>
  <c r="AG109" i="31"/>
  <c r="L159" i="20"/>
  <c r="S159" i="20" s="1"/>
  <c r="C160" i="20"/>
  <c r="D160" i="20"/>
  <c r="F160" i="20" l="1"/>
  <c r="G160" i="20" s="1"/>
  <c r="O160" i="20" s="1"/>
  <c r="A167" i="39"/>
  <c r="B166" i="39"/>
  <c r="C165" i="39"/>
  <c r="D165" i="39"/>
  <c r="P158" i="20"/>
  <c r="Q158" i="20" s="1"/>
  <c r="R158" i="20" s="1"/>
  <c r="AQ108" i="31" s="1"/>
  <c r="U159" i="20"/>
  <c r="M157" i="20"/>
  <c r="N157" i="20" s="1"/>
  <c r="AT159" i="20"/>
  <c r="AP159" i="20"/>
  <c r="AL159" i="20"/>
  <c r="AS159" i="20"/>
  <c r="AN159" i="20"/>
  <c r="AI159" i="20"/>
  <c r="AU159" i="20"/>
  <c r="AM159" i="20"/>
  <c r="AV159" i="20"/>
  <c r="AO159" i="20"/>
  <c r="AW159" i="20"/>
  <c r="AJ159" i="20"/>
  <c r="AQ159" i="20"/>
  <c r="AK159" i="20"/>
  <c r="AR159" i="20"/>
  <c r="AX159" i="20"/>
  <c r="AF160" i="20"/>
  <c r="AG160" i="20" s="1"/>
  <c r="Z110" i="31"/>
  <c r="AH160" i="20"/>
  <c r="AG110" i="31"/>
  <c r="L160" i="20"/>
  <c r="S160" i="20" s="1"/>
  <c r="D161" i="20"/>
  <c r="C161" i="20"/>
  <c r="F161" i="20" l="1"/>
  <c r="G161" i="20" s="1"/>
  <c r="O161" i="20" s="1"/>
  <c r="D166" i="39"/>
  <c r="C166" i="39"/>
  <c r="A168" i="39"/>
  <c r="B167" i="39"/>
  <c r="P159" i="20"/>
  <c r="Q159" i="20" s="1"/>
  <c r="R159" i="20" s="1"/>
  <c r="AQ109" i="31" s="1"/>
  <c r="U160" i="20"/>
  <c r="M158" i="20"/>
  <c r="N158" i="20" s="1"/>
  <c r="AW160" i="20"/>
  <c r="AS160" i="20"/>
  <c r="AO160" i="20"/>
  <c r="AK160" i="20"/>
  <c r="AR160" i="20"/>
  <c r="AM160" i="20"/>
  <c r="AQ160" i="20"/>
  <c r="AJ160" i="20"/>
  <c r="AX160" i="20" s="1"/>
  <c r="AT160" i="20"/>
  <c r="AL160" i="20"/>
  <c r="AU160" i="20"/>
  <c r="AN160" i="20"/>
  <c r="AV160" i="20"/>
  <c r="AI160" i="20"/>
  <c r="AP160" i="20"/>
  <c r="AF161" i="20"/>
  <c r="AG161" i="20" s="1"/>
  <c r="Z111" i="31"/>
  <c r="AH161" i="20"/>
  <c r="AG111" i="31"/>
  <c r="L161" i="20"/>
  <c r="S161" i="20" s="1"/>
  <c r="D162" i="20"/>
  <c r="C162" i="20"/>
  <c r="F162" i="20" l="1"/>
  <c r="G162" i="20" s="1"/>
  <c r="O162" i="20" s="1"/>
  <c r="D167" i="39"/>
  <c r="C167" i="39"/>
  <c r="A169" i="39"/>
  <c r="B168" i="39"/>
  <c r="P160" i="20"/>
  <c r="Q160" i="20" s="1"/>
  <c r="R160" i="20" s="1"/>
  <c r="AQ110" i="31" s="1"/>
  <c r="U161" i="20"/>
  <c r="M159" i="20"/>
  <c r="N159" i="20" s="1"/>
  <c r="AV161" i="20"/>
  <c r="AR161" i="20"/>
  <c r="AN161" i="20"/>
  <c r="AJ161" i="20"/>
  <c r="AW161" i="20"/>
  <c r="AQ161" i="20"/>
  <c r="AL161" i="20"/>
  <c r="AU161" i="20"/>
  <c r="AO161" i="20"/>
  <c r="AP161" i="20"/>
  <c r="AI161" i="20"/>
  <c r="AS161" i="20"/>
  <c r="AK161" i="20"/>
  <c r="AM161" i="20"/>
  <c r="AX161" i="20" s="1"/>
  <c r="AT161" i="20"/>
  <c r="AF162" i="20"/>
  <c r="AG162" i="20" s="1"/>
  <c r="AH162" i="20" s="1"/>
  <c r="Z112" i="31"/>
  <c r="L162" i="20"/>
  <c r="S162" i="20" s="1"/>
  <c r="AG112" i="31"/>
  <c r="D163" i="20"/>
  <c r="C163" i="20"/>
  <c r="F163" i="20" l="1"/>
  <c r="G163" i="20" s="1"/>
  <c r="O163" i="20" s="1"/>
  <c r="A170" i="39"/>
  <c r="B169" i="39"/>
  <c r="D168" i="39"/>
  <c r="C168" i="39"/>
  <c r="P161" i="20"/>
  <c r="Q161" i="20" s="1"/>
  <c r="R161" i="20" s="1"/>
  <c r="AQ111" i="31" s="1"/>
  <c r="U162" i="20"/>
  <c r="M160" i="20"/>
  <c r="N160" i="20" s="1"/>
  <c r="AU162" i="20"/>
  <c r="AQ162" i="20"/>
  <c r="AM162" i="20"/>
  <c r="AI162" i="20"/>
  <c r="AX162" i="20" s="1"/>
  <c r="AV162" i="20"/>
  <c r="AP162" i="20"/>
  <c r="AK162" i="20"/>
  <c r="AS162" i="20"/>
  <c r="AL162" i="20"/>
  <c r="AT162" i="20"/>
  <c r="AN162" i="20"/>
  <c r="AO162" i="20"/>
  <c r="AW162" i="20"/>
  <c r="AR162" i="20"/>
  <c r="AJ162" i="20"/>
  <c r="AF163" i="20"/>
  <c r="AG163" i="20" s="1"/>
  <c r="AH163" i="20" s="1"/>
  <c r="Z113" i="31"/>
  <c r="L163" i="20"/>
  <c r="S163" i="20" s="1"/>
  <c r="AG113" i="31"/>
  <c r="D164" i="20"/>
  <c r="C164" i="20"/>
  <c r="F164" i="20" l="1"/>
  <c r="G164" i="20" s="1"/>
  <c r="O164" i="20" s="1"/>
  <c r="D169" i="39"/>
  <c r="C169" i="39"/>
  <c r="A171" i="39"/>
  <c r="B170" i="39"/>
  <c r="P162" i="20"/>
  <c r="Q162" i="20" s="1"/>
  <c r="R162" i="20" s="1"/>
  <c r="AQ112" i="31" s="1"/>
  <c r="U163" i="20"/>
  <c r="M161" i="20"/>
  <c r="N161" i="20" s="1"/>
  <c r="AT163" i="20"/>
  <c r="AP163" i="20"/>
  <c r="AL163" i="20"/>
  <c r="AW163" i="20"/>
  <c r="AR163" i="20"/>
  <c r="AM163" i="20"/>
  <c r="AS163" i="20"/>
  <c r="AK163" i="20"/>
  <c r="AU163" i="20"/>
  <c r="AJ163" i="20"/>
  <c r="AV163" i="20"/>
  <c r="AN163" i="20"/>
  <c r="AO163" i="20"/>
  <c r="AI163" i="20"/>
  <c r="AX163" i="20" s="1"/>
  <c r="AQ163" i="20"/>
  <c r="AF164" i="20"/>
  <c r="AG164" i="20" s="1"/>
  <c r="AH164" i="20" s="1"/>
  <c r="Z114" i="31"/>
  <c r="L164" i="20"/>
  <c r="S164" i="20" s="1"/>
  <c r="AG114" i="31"/>
  <c r="D165" i="20"/>
  <c r="C165" i="20"/>
  <c r="F165" i="20" l="1"/>
  <c r="G165" i="20" s="1"/>
  <c r="O165" i="20" s="1"/>
  <c r="C170" i="39"/>
  <c r="D170" i="39"/>
  <c r="A172" i="39"/>
  <c r="B171" i="39"/>
  <c r="P163" i="20"/>
  <c r="Q163" i="20" s="1"/>
  <c r="R163" i="20" s="1"/>
  <c r="AQ113" i="31" s="1"/>
  <c r="U164" i="20"/>
  <c r="M162" i="20"/>
  <c r="N162" i="20" s="1"/>
  <c r="AW164" i="20"/>
  <c r="AS164" i="20"/>
  <c r="AO164" i="20"/>
  <c r="AK164" i="20"/>
  <c r="AX164" i="20" s="1"/>
  <c r="AV164" i="20"/>
  <c r="AQ164" i="20"/>
  <c r="AL164" i="20"/>
  <c r="AP164" i="20"/>
  <c r="AI164" i="20"/>
  <c r="AU164" i="20"/>
  <c r="AM164" i="20"/>
  <c r="AN164" i="20"/>
  <c r="AR164" i="20"/>
  <c r="AT164" i="20"/>
  <c r="AJ164" i="20"/>
  <c r="AF165" i="20"/>
  <c r="AG165" i="20" s="1"/>
  <c r="Z115" i="31"/>
  <c r="AH165" i="20"/>
  <c r="AG115" i="31"/>
  <c r="L165" i="20"/>
  <c r="S165" i="20" s="1"/>
  <c r="C166" i="20"/>
  <c r="D166" i="20"/>
  <c r="F166" i="20" l="1"/>
  <c r="G166" i="20" s="1"/>
  <c r="O166" i="20" s="1"/>
  <c r="A173" i="39"/>
  <c r="B172" i="39"/>
  <c r="D171" i="39"/>
  <c r="C171" i="39"/>
  <c r="P164" i="20"/>
  <c r="Q164" i="20" s="1"/>
  <c r="R164" i="20" s="1"/>
  <c r="AQ114" i="31" s="1"/>
  <c r="U165" i="20"/>
  <c r="M163" i="20"/>
  <c r="N163" i="20" s="1"/>
  <c r="AV165" i="20"/>
  <c r="AR165" i="20"/>
  <c r="AN165" i="20"/>
  <c r="AJ165" i="20"/>
  <c r="AU165" i="20"/>
  <c r="AP165" i="20"/>
  <c r="AK165" i="20"/>
  <c r="AT165" i="20"/>
  <c r="AM165" i="20"/>
  <c r="AO165" i="20"/>
  <c r="AQ165" i="20"/>
  <c r="AS165" i="20"/>
  <c r="AI165" i="20"/>
  <c r="AL165" i="20"/>
  <c r="AW165" i="20"/>
  <c r="AG116" i="31"/>
  <c r="L166" i="20"/>
  <c r="S166" i="20" s="1"/>
  <c r="AF166" i="20"/>
  <c r="AG166" i="20" s="1"/>
  <c r="AH166" i="20" s="1"/>
  <c r="Z116" i="31"/>
  <c r="D167" i="20"/>
  <c r="C167" i="20"/>
  <c r="AX165" i="20"/>
  <c r="M164" i="20" s="1"/>
  <c r="N164" i="20" s="1"/>
  <c r="F167" i="20" l="1"/>
  <c r="G167" i="20" s="1"/>
  <c r="O167" i="20" s="1"/>
  <c r="D172" i="39"/>
  <c r="C172" i="39"/>
  <c r="A174" i="39"/>
  <c r="B173" i="39"/>
  <c r="P165" i="20"/>
  <c r="Q165" i="20" s="1"/>
  <c r="R165" i="20" s="1"/>
  <c r="AQ115" i="31" s="1"/>
  <c r="U166" i="20"/>
  <c r="AU166" i="20"/>
  <c r="AQ166" i="20"/>
  <c r="AM166" i="20"/>
  <c r="AI166" i="20"/>
  <c r="AT166" i="20"/>
  <c r="AO166" i="20"/>
  <c r="AJ166" i="20"/>
  <c r="AR166" i="20"/>
  <c r="AK166" i="20"/>
  <c r="AX166" i="20" s="1"/>
  <c r="AP166" i="20"/>
  <c r="AS166" i="20"/>
  <c r="AV166" i="20"/>
  <c r="AL166" i="20"/>
  <c r="AW166" i="20"/>
  <c r="AN166" i="20"/>
  <c r="AF167" i="20"/>
  <c r="AG167" i="20" s="1"/>
  <c r="AH167" i="20" s="1"/>
  <c r="Z117" i="31"/>
  <c r="L167" i="20"/>
  <c r="S167" i="20" s="1"/>
  <c r="AG117" i="31"/>
  <c r="C168" i="20"/>
  <c r="D168" i="20"/>
  <c r="F168" i="20" l="1"/>
  <c r="G168" i="20" s="1"/>
  <c r="O168" i="20" s="1"/>
  <c r="D173" i="39"/>
  <c r="C173" i="39"/>
  <c r="A175" i="39"/>
  <c r="B174" i="39"/>
  <c r="P166" i="20"/>
  <c r="Q166" i="20" s="1"/>
  <c r="R166" i="20" s="1"/>
  <c r="AQ116" i="31" s="1"/>
  <c r="U167" i="20"/>
  <c r="M165" i="20"/>
  <c r="N165" i="20" s="1"/>
  <c r="AT167" i="20"/>
  <c r="AP167" i="20"/>
  <c r="AL167" i="20"/>
  <c r="AS167" i="20"/>
  <c r="AN167" i="20"/>
  <c r="AI167" i="20"/>
  <c r="AV167" i="20"/>
  <c r="AO167" i="20"/>
  <c r="AR167" i="20"/>
  <c r="AJ167" i="20"/>
  <c r="AU167" i="20"/>
  <c r="AK167" i="20"/>
  <c r="AX167" i="20" s="1"/>
  <c r="AW167" i="20"/>
  <c r="AM167" i="20"/>
  <c r="AQ167" i="20"/>
  <c r="L168" i="20"/>
  <c r="S168" i="20" s="1"/>
  <c r="AG118" i="31"/>
  <c r="D169" i="20"/>
  <c r="C169" i="20"/>
  <c r="AF168" i="20"/>
  <c r="AG168" i="20" s="1"/>
  <c r="AH168" i="20" s="1"/>
  <c r="Z118" i="31"/>
  <c r="F169" i="20" l="1"/>
  <c r="G169" i="20" s="1"/>
  <c r="O169" i="20" s="1"/>
  <c r="A176" i="39"/>
  <c r="B175" i="39"/>
  <c r="D174" i="39"/>
  <c r="C174" i="39"/>
  <c r="P167" i="20"/>
  <c r="Q167" i="20" s="1"/>
  <c r="R167" i="20" s="1"/>
  <c r="AQ117" i="31" s="1"/>
  <c r="U168" i="20"/>
  <c r="M166" i="20"/>
  <c r="N166" i="20" s="1"/>
  <c r="AW168" i="20"/>
  <c r="AS168" i="20"/>
  <c r="AO168" i="20"/>
  <c r="AK168" i="20"/>
  <c r="AR168" i="20"/>
  <c r="AM168" i="20"/>
  <c r="AT168" i="20"/>
  <c r="AL168" i="20"/>
  <c r="AU168" i="20"/>
  <c r="AJ168" i="20"/>
  <c r="AV168" i="20"/>
  <c r="AN168" i="20"/>
  <c r="AP168" i="20"/>
  <c r="AI168" i="20"/>
  <c r="AQ168" i="20"/>
  <c r="AX168" i="20"/>
  <c r="L169" i="20"/>
  <c r="S169" i="20" s="1"/>
  <c r="AG119" i="31"/>
  <c r="U171" i="20"/>
  <c r="D170" i="20"/>
  <c r="C170" i="20"/>
  <c r="AF169" i="20"/>
  <c r="AG169" i="20" s="1"/>
  <c r="AH169" i="20" s="1"/>
  <c r="Z119" i="31"/>
  <c r="F170" i="20" l="1"/>
  <c r="G170" i="20" s="1"/>
  <c r="O170" i="20" s="1"/>
  <c r="D175" i="39"/>
  <c r="C175" i="39"/>
  <c r="A177" i="39"/>
  <c r="B176" i="39"/>
  <c r="P168" i="20"/>
  <c r="Q168" i="20" s="1"/>
  <c r="R168" i="20" s="1"/>
  <c r="AQ118" i="31" s="1"/>
  <c r="U169" i="20"/>
  <c r="M167" i="20"/>
  <c r="N167" i="20" s="1"/>
  <c r="AV169" i="20"/>
  <c r="AR169" i="20"/>
  <c r="AN169" i="20"/>
  <c r="AJ169" i="20"/>
  <c r="AW169" i="20"/>
  <c r="AQ169" i="20"/>
  <c r="AL169" i="20"/>
  <c r="AP169" i="20"/>
  <c r="AI169" i="20"/>
  <c r="AU169" i="20"/>
  <c r="AM169" i="20"/>
  <c r="AO169" i="20"/>
  <c r="AX169" i="20" s="1"/>
  <c r="AS169" i="20"/>
  <c r="AK169" i="20"/>
  <c r="AT169" i="20"/>
  <c r="L170" i="20"/>
  <c r="S170" i="20" s="1"/>
  <c r="AG120" i="31"/>
  <c r="AF170" i="20"/>
  <c r="AG170" i="20" s="1"/>
  <c r="AH170" i="20" s="1"/>
  <c r="Z120" i="31"/>
  <c r="U172" i="20"/>
  <c r="D171" i="20"/>
  <c r="C171" i="20"/>
  <c r="F171" i="20" l="1"/>
  <c r="G171" i="20" s="1"/>
  <c r="D176" i="39"/>
  <c r="C176" i="39"/>
  <c r="A178" i="39"/>
  <c r="B177" i="39"/>
  <c r="M171" i="20"/>
  <c r="N171" i="20" s="1"/>
  <c r="R171" i="20"/>
  <c r="AQ121" i="31" s="1"/>
  <c r="P169" i="20"/>
  <c r="Q169" i="20" s="1"/>
  <c r="R169" i="20" s="1"/>
  <c r="AQ119" i="31" s="1"/>
  <c r="P170" i="20"/>
  <c r="U170" i="20"/>
  <c r="M168" i="20"/>
  <c r="N168" i="20" s="1"/>
  <c r="AU170" i="20"/>
  <c r="AQ170" i="20"/>
  <c r="AM170" i="20"/>
  <c r="AI170" i="20"/>
  <c r="AV170" i="20"/>
  <c r="AP170" i="20"/>
  <c r="AK170" i="20"/>
  <c r="AX170" i="20" s="1"/>
  <c r="AT170" i="20"/>
  <c r="AN170" i="20"/>
  <c r="AO170" i="20"/>
  <c r="AR170" i="20"/>
  <c r="AJ170" i="20"/>
  <c r="AS170" i="20"/>
  <c r="AL170" i="20"/>
  <c r="AW170" i="20"/>
  <c r="AF171" i="20"/>
  <c r="AG171" i="20" s="1"/>
  <c r="Z121" i="31"/>
  <c r="AH171" i="20"/>
  <c r="AG121" i="31"/>
  <c r="L171" i="20"/>
  <c r="U173" i="20"/>
  <c r="D172" i="20"/>
  <c r="C172" i="20"/>
  <c r="O171" i="20" l="1"/>
  <c r="P171" i="20" s="1"/>
  <c r="Q171" i="20" s="1"/>
  <c r="F172" i="20"/>
  <c r="G172" i="20" s="1"/>
  <c r="C177" i="39"/>
  <c r="D177" i="39"/>
  <c r="A179" i="39"/>
  <c r="B178" i="39"/>
  <c r="M172" i="20"/>
  <c r="N172" i="20" s="1"/>
  <c r="R172" i="20"/>
  <c r="AQ122" i="31" s="1"/>
  <c r="Q170" i="20"/>
  <c r="M169" i="20"/>
  <c r="N169" i="20" s="1"/>
  <c r="AT171" i="20"/>
  <c r="AP171" i="20"/>
  <c r="AL171" i="20"/>
  <c r="AU171" i="20"/>
  <c r="AO171" i="20"/>
  <c r="AJ171" i="20"/>
  <c r="AR171" i="20"/>
  <c r="AK171" i="20"/>
  <c r="AQ171" i="20"/>
  <c r="AS171" i="20"/>
  <c r="AI171" i="20"/>
  <c r="AM171" i="20"/>
  <c r="AV171" i="20"/>
  <c r="AN171" i="20"/>
  <c r="AW171" i="20"/>
  <c r="AF172" i="20"/>
  <c r="AG172" i="20" s="1"/>
  <c r="Z122" i="31"/>
  <c r="AX171" i="20"/>
  <c r="AH172" i="20"/>
  <c r="L172" i="20"/>
  <c r="AG122" i="31"/>
  <c r="U174" i="20"/>
  <c r="D173" i="20"/>
  <c r="C173" i="20"/>
  <c r="O172" i="20" l="1"/>
  <c r="P172" i="20" s="1"/>
  <c r="Q172" i="20" s="1"/>
  <c r="F173" i="20"/>
  <c r="G173" i="20" s="1"/>
  <c r="A180" i="39"/>
  <c r="B179" i="39"/>
  <c r="C178" i="39"/>
  <c r="D178" i="39"/>
  <c r="M173" i="20"/>
  <c r="N173" i="20" s="1"/>
  <c r="R173" i="20"/>
  <c r="AQ123" i="31" s="1"/>
  <c r="R170" i="20"/>
  <c r="AQ120" i="31" s="1"/>
  <c r="M170" i="20"/>
  <c r="N170" i="20" s="1"/>
  <c r="AW172" i="20"/>
  <c r="AS172" i="20"/>
  <c r="AO172" i="20"/>
  <c r="AK172" i="20"/>
  <c r="AT172" i="20"/>
  <c r="AN172" i="20"/>
  <c r="AI172" i="20"/>
  <c r="AV172" i="20"/>
  <c r="AP172" i="20"/>
  <c r="AR172" i="20"/>
  <c r="AJ172" i="20"/>
  <c r="AU172" i="20"/>
  <c r="AL172" i="20"/>
  <c r="AM172" i="20"/>
  <c r="AQ172" i="20"/>
  <c r="AX172" i="20"/>
  <c r="L173" i="20"/>
  <c r="AG123" i="31"/>
  <c r="U175" i="20"/>
  <c r="C174" i="20"/>
  <c r="D174" i="20"/>
  <c r="AF173" i="20"/>
  <c r="AG173" i="20" s="1"/>
  <c r="AH173" i="20" s="1"/>
  <c r="Z123" i="31"/>
  <c r="O173" i="20" l="1"/>
  <c r="P173" i="20" s="1"/>
  <c r="Q173" i="20" s="1"/>
  <c r="F174" i="20"/>
  <c r="G174" i="20" s="1"/>
  <c r="D179" i="39"/>
  <c r="C179" i="39"/>
  <c r="A181" i="39"/>
  <c r="B180" i="39"/>
  <c r="M174" i="20"/>
  <c r="N174" i="20" s="1"/>
  <c r="R174" i="20"/>
  <c r="AQ124" i="31" s="1"/>
  <c r="AV173" i="20"/>
  <c r="AR173" i="20"/>
  <c r="AN173" i="20"/>
  <c r="AJ173" i="20"/>
  <c r="AS173" i="20"/>
  <c r="AM173" i="20"/>
  <c r="AT173" i="20"/>
  <c r="AL173" i="20"/>
  <c r="AU173" i="20"/>
  <c r="AK173" i="20"/>
  <c r="AW173" i="20"/>
  <c r="AO173" i="20"/>
  <c r="AP173" i="20"/>
  <c r="AQ173" i="20"/>
  <c r="AI173" i="20"/>
  <c r="AX173" i="20"/>
  <c r="U176" i="20"/>
  <c r="D175" i="20"/>
  <c r="C175" i="20"/>
  <c r="AG124" i="31"/>
  <c r="L174" i="20"/>
  <c r="AF174" i="20"/>
  <c r="AG174" i="20" s="1"/>
  <c r="AH174" i="20" s="1"/>
  <c r="Z124" i="31"/>
  <c r="O174" i="20" l="1"/>
  <c r="P174" i="20" s="1"/>
  <c r="Q174" i="20" s="1"/>
  <c r="F175" i="20"/>
  <c r="G175" i="20" s="1"/>
  <c r="A182" i="39"/>
  <c r="B181" i="39"/>
  <c r="D180" i="39"/>
  <c r="C180" i="39"/>
  <c r="M175" i="20"/>
  <c r="N175" i="20" s="1"/>
  <c r="R175" i="20"/>
  <c r="AQ125" i="31" s="1"/>
  <c r="AU174" i="20"/>
  <c r="AQ174" i="20"/>
  <c r="AM174" i="20"/>
  <c r="AI174" i="20"/>
  <c r="AW174" i="20"/>
  <c r="AR174" i="20"/>
  <c r="AL174" i="20"/>
  <c r="AP174" i="20"/>
  <c r="AJ174" i="20"/>
  <c r="AV174" i="20"/>
  <c r="AN174" i="20"/>
  <c r="AO174" i="20"/>
  <c r="AS174" i="20"/>
  <c r="AK174" i="20"/>
  <c r="AT174" i="20"/>
  <c r="AX174" i="20"/>
  <c r="AG125" i="31"/>
  <c r="L175" i="20"/>
  <c r="C176" i="20"/>
  <c r="U177" i="20"/>
  <c r="D176" i="20"/>
  <c r="AF175" i="20"/>
  <c r="AG175" i="20" s="1"/>
  <c r="AH175" i="20" s="1"/>
  <c r="Z125" i="31"/>
  <c r="O175" i="20" l="1"/>
  <c r="P175" i="20" s="1"/>
  <c r="Q175" i="20" s="1"/>
  <c r="F176" i="20"/>
  <c r="G176" i="20" s="1"/>
  <c r="D181" i="39"/>
  <c r="C181" i="39"/>
  <c r="A183" i="39"/>
  <c r="B182" i="39"/>
  <c r="M176" i="20"/>
  <c r="N176" i="20" s="1"/>
  <c r="R176" i="20"/>
  <c r="AQ126" i="31" s="1"/>
  <c r="AT175" i="20"/>
  <c r="AP175" i="20"/>
  <c r="AL175" i="20"/>
  <c r="AV175" i="20"/>
  <c r="AQ175" i="20"/>
  <c r="AK175" i="20"/>
  <c r="AU175" i="20"/>
  <c r="AN175" i="20"/>
  <c r="AO175" i="20"/>
  <c r="AR175" i="20"/>
  <c r="AI175" i="20"/>
  <c r="AS175" i="20"/>
  <c r="AJ175" i="20"/>
  <c r="AW175" i="20"/>
  <c r="AM175" i="20"/>
  <c r="AX175" i="20"/>
  <c r="AF176" i="20"/>
  <c r="AG176" i="20" s="1"/>
  <c r="Z126" i="31"/>
  <c r="AH176" i="20"/>
  <c r="AG126" i="31"/>
  <c r="L176" i="20"/>
  <c r="U178" i="20"/>
  <c r="D177" i="20"/>
  <c r="C177" i="20"/>
  <c r="O176" i="20" l="1"/>
  <c r="P176" i="20" s="1"/>
  <c r="Q176" i="20" s="1"/>
  <c r="F177" i="20"/>
  <c r="G177" i="20" s="1"/>
  <c r="A184" i="39"/>
  <c r="B183" i="39"/>
  <c r="D182" i="39"/>
  <c r="C182" i="39"/>
  <c r="M177" i="20"/>
  <c r="N177" i="20" s="1"/>
  <c r="R177" i="20"/>
  <c r="AQ127" i="31" s="1"/>
  <c r="AW176" i="20"/>
  <c r="AS176" i="20"/>
  <c r="AO176" i="20"/>
  <c r="AK176" i="20"/>
  <c r="AU176" i="20"/>
  <c r="AP176" i="20"/>
  <c r="AJ176" i="20"/>
  <c r="AR176" i="20"/>
  <c r="AL176" i="20"/>
  <c r="AQ176" i="20"/>
  <c r="AT176" i="20"/>
  <c r="AI176" i="20"/>
  <c r="AV176" i="20"/>
  <c r="AM176" i="20"/>
  <c r="AN176" i="20"/>
  <c r="AG127" i="31"/>
  <c r="L177" i="20"/>
  <c r="U179" i="20"/>
  <c r="D178" i="20"/>
  <c r="C178" i="20"/>
  <c r="AF177" i="20"/>
  <c r="AG177" i="20" s="1"/>
  <c r="AH177" i="20" s="1"/>
  <c r="Z127" i="31"/>
  <c r="AX176" i="20"/>
  <c r="O177" i="20" l="1"/>
  <c r="P177" i="20" s="1"/>
  <c r="Q177" i="20" s="1"/>
  <c r="F178" i="20"/>
  <c r="G178" i="20" s="1"/>
  <c r="D183" i="39"/>
  <c r="C183" i="39"/>
  <c r="A185" i="39"/>
  <c r="B184" i="39"/>
  <c r="M178" i="20"/>
  <c r="N178" i="20" s="1"/>
  <c r="R178" i="20"/>
  <c r="AQ128" i="31" s="1"/>
  <c r="AV177" i="20"/>
  <c r="AR177" i="20"/>
  <c r="AN177" i="20"/>
  <c r="AJ177" i="20"/>
  <c r="AT177" i="20"/>
  <c r="AO177" i="20"/>
  <c r="AI177" i="20"/>
  <c r="AW177" i="20"/>
  <c r="AP177" i="20"/>
  <c r="AS177" i="20"/>
  <c r="AK177" i="20"/>
  <c r="AU177" i="20"/>
  <c r="AL177" i="20"/>
  <c r="AM177" i="20"/>
  <c r="AQ177" i="20"/>
  <c r="AX177" i="20"/>
  <c r="L178" i="20"/>
  <c r="AG128" i="31"/>
  <c r="U180" i="20"/>
  <c r="D179" i="20"/>
  <c r="C179" i="20"/>
  <c r="AF178" i="20"/>
  <c r="AG178" i="20" s="1"/>
  <c r="AH178" i="20" s="1"/>
  <c r="Z128" i="31"/>
  <c r="O178" i="20" l="1"/>
  <c r="P178" i="20" s="1"/>
  <c r="Q178" i="20" s="1"/>
  <c r="F179" i="20"/>
  <c r="G179" i="20" s="1"/>
  <c r="D184" i="39"/>
  <c r="C184" i="39"/>
  <c r="A186" i="39"/>
  <c r="B185" i="39"/>
  <c r="M179" i="20"/>
  <c r="N179" i="20" s="1"/>
  <c r="R179" i="20"/>
  <c r="AQ129" i="31" s="1"/>
  <c r="AU178" i="20"/>
  <c r="AQ178" i="20"/>
  <c r="AM178" i="20"/>
  <c r="AI178" i="20"/>
  <c r="AS178" i="20"/>
  <c r="AN178" i="20"/>
  <c r="AT178" i="20"/>
  <c r="AL178" i="20"/>
  <c r="AV178" i="20"/>
  <c r="AK178" i="20"/>
  <c r="AW178" i="20"/>
  <c r="AO178" i="20"/>
  <c r="AP178" i="20"/>
  <c r="AJ178" i="20"/>
  <c r="AR178" i="20"/>
  <c r="AX178" i="20"/>
  <c r="L179" i="20"/>
  <c r="AG129" i="31"/>
  <c r="AF179" i="20"/>
  <c r="AG179" i="20" s="1"/>
  <c r="AH179" i="20" s="1"/>
  <c r="Z129" i="31"/>
  <c r="U181" i="20"/>
  <c r="C180" i="20"/>
  <c r="D180" i="20"/>
  <c r="O179" i="20" l="1"/>
  <c r="P179" i="20" s="1"/>
  <c r="Q179" i="20" s="1"/>
  <c r="F180" i="20"/>
  <c r="G180" i="20" s="1"/>
  <c r="A187" i="39"/>
  <c r="B186" i="39"/>
  <c r="D185" i="39"/>
  <c r="C185" i="39"/>
  <c r="M180" i="20"/>
  <c r="N180" i="20" s="1"/>
  <c r="R180" i="20"/>
  <c r="AQ130" i="31" s="1"/>
  <c r="AT179" i="20"/>
  <c r="AP179" i="20"/>
  <c r="AL179" i="20"/>
  <c r="AW179" i="20"/>
  <c r="AR179" i="20"/>
  <c r="AM179" i="20"/>
  <c r="AQ179" i="20"/>
  <c r="AJ179" i="20"/>
  <c r="AV179" i="20"/>
  <c r="AN179" i="20"/>
  <c r="AO179" i="20"/>
  <c r="AI179" i="20"/>
  <c r="AS179" i="20"/>
  <c r="AK179" i="20"/>
  <c r="AU179" i="20"/>
  <c r="AX179" i="20"/>
  <c r="L180" i="20"/>
  <c r="AG130" i="31"/>
  <c r="AF180" i="20"/>
  <c r="AG180" i="20" s="1"/>
  <c r="AH180" i="20" s="1"/>
  <c r="Z130" i="31"/>
  <c r="U182" i="20"/>
  <c r="D181" i="20"/>
  <c r="C181" i="20"/>
  <c r="O180" i="20" l="1"/>
  <c r="P180" i="20" s="1"/>
  <c r="Q180" i="20" s="1"/>
  <c r="F181" i="20"/>
  <c r="G181" i="20" s="1"/>
  <c r="C186" i="39"/>
  <c r="D186" i="39"/>
  <c r="A188" i="39"/>
  <c r="B187" i="39"/>
  <c r="M181" i="20"/>
  <c r="N181" i="20" s="1"/>
  <c r="R181" i="20"/>
  <c r="AQ131" i="31" s="1"/>
  <c r="AW180" i="20"/>
  <c r="AS180" i="20"/>
  <c r="AO180" i="20"/>
  <c r="AK180" i="20"/>
  <c r="AV180" i="20"/>
  <c r="AQ180" i="20"/>
  <c r="AL180" i="20"/>
  <c r="AU180" i="20"/>
  <c r="AN180" i="20"/>
  <c r="AP180" i="20"/>
  <c r="AR180" i="20"/>
  <c r="AI180" i="20"/>
  <c r="AJ180" i="20"/>
  <c r="AT180" i="20"/>
  <c r="AM180" i="20"/>
  <c r="AX180" i="20"/>
  <c r="AF181" i="20"/>
  <c r="AG181" i="20" s="1"/>
  <c r="Z131" i="31"/>
  <c r="AH181" i="20"/>
  <c r="AG131" i="31"/>
  <c r="L181" i="20"/>
  <c r="U183" i="20"/>
  <c r="C182" i="20"/>
  <c r="D182" i="20"/>
  <c r="O181" i="20" l="1"/>
  <c r="P181" i="20" s="1"/>
  <c r="Q181" i="20" s="1"/>
  <c r="F182" i="20"/>
  <c r="G182" i="20" s="1"/>
  <c r="D187" i="39"/>
  <c r="C187" i="39"/>
  <c r="A189" i="39"/>
  <c r="B188" i="39"/>
  <c r="M182" i="20"/>
  <c r="N182" i="20" s="1"/>
  <c r="R182" i="20"/>
  <c r="AQ132" i="31" s="1"/>
  <c r="AV181" i="20"/>
  <c r="AR181" i="20"/>
  <c r="AN181" i="20"/>
  <c r="AJ181" i="20"/>
  <c r="AU181" i="20"/>
  <c r="AP181" i="20"/>
  <c r="AK181" i="20"/>
  <c r="AS181" i="20"/>
  <c r="AL181" i="20"/>
  <c r="AQ181" i="20"/>
  <c r="AT181" i="20"/>
  <c r="AI181" i="20"/>
  <c r="AM181" i="20"/>
  <c r="AW181" i="20"/>
  <c r="AO181" i="20"/>
  <c r="AH182" i="20"/>
  <c r="AG132" i="31"/>
  <c r="L182" i="20"/>
  <c r="AF182" i="20"/>
  <c r="AG182" i="20" s="1"/>
  <c r="Z132" i="31"/>
  <c r="U184" i="20"/>
  <c r="D183" i="20"/>
  <c r="C183" i="20"/>
  <c r="AX181" i="20"/>
  <c r="O182" i="20" l="1"/>
  <c r="P182" i="20" s="1"/>
  <c r="Q182" i="20" s="1"/>
  <c r="F183" i="20"/>
  <c r="G183" i="20" s="1"/>
  <c r="A190" i="39"/>
  <c r="B189" i="39"/>
  <c r="D188" i="39"/>
  <c r="C188" i="39"/>
  <c r="M183" i="20"/>
  <c r="N183" i="20" s="1"/>
  <c r="R183" i="20"/>
  <c r="AQ133" i="31" s="1"/>
  <c r="AW182" i="20"/>
  <c r="AS182" i="20"/>
  <c r="AO182" i="20"/>
  <c r="AK182" i="20"/>
  <c r="AU182" i="20"/>
  <c r="AP182" i="20"/>
  <c r="AJ182" i="20"/>
  <c r="AR182" i="20"/>
  <c r="AL182" i="20"/>
  <c r="AT182" i="20"/>
  <c r="AI182" i="20"/>
  <c r="AM182" i="20"/>
  <c r="AN182" i="20"/>
  <c r="AQ182" i="20"/>
  <c r="AV182" i="20"/>
  <c r="L183" i="20"/>
  <c r="AG133" i="31"/>
  <c r="U185" i="20"/>
  <c r="C184" i="20"/>
  <c r="D184" i="20"/>
  <c r="AX182" i="20"/>
  <c r="AF183" i="20"/>
  <c r="AG183" i="20" s="1"/>
  <c r="AH183" i="20" s="1"/>
  <c r="Z133" i="31"/>
  <c r="O183" i="20" l="1"/>
  <c r="P183" i="20" s="1"/>
  <c r="Q183" i="20" s="1"/>
  <c r="F184" i="20"/>
  <c r="G184" i="20" s="1"/>
  <c r="D189" i="39"/>
  <c r="C189" i="39"/>
  <c r="A191" i="39"/>
  <c r="B190" i="39"/>
  <c r="M184" i="20"/>
  <c r="N184" i="20" s="1"/>
  <c r="R184" i="20"/>
  <c r="AQ134" i="31" s="1"/>
  <c r="AV183" i="20"/>
  <c r="AR183" i="20"/>
  <c r="AN183" i="20"/>
  <c r="AJ183" i="20"/>
  <c r="AW183" i="20"/>
  <c r="AQ183" i="20"/>
  <c r="AT183" i="20"/>
  <c r="AO183" i="20"/>
  <c r="AI183" i="20"/>
  <c r="AP183" i="20"/>
  <c r="AL183" i="20"/>
  <c r="AU183" i="20"/>
  <c r="AK183" i="20"/>
  <c r="AM183" i="20"/>
  <c r="AS183" i="20"/>
  <c r="AX183" i="20"/>
  <c r="U186" i="20"/>
  <c r="D185" i="20"/>
  <c r="C185" i="20"/>
  <c r="L184" i="20"/>
  <c r="AG134" i="31"/>
  <c r="AF184" i="20"/>
  <c r="AG184" i="20" s="1"/>
  <c r="AH184" i="20" s="1"/>
  <c r="Z134" i="31"/>
  <c r="O184" i="20" l="1"/>
  <c r="P184" i="20" s="1"/>
  <c r="Q184" i="20" s="1"/>
  <c r="F185" i="20"/>
  <c r="G185" i="20" s="1"/>
  <c r="D190" i="39"/>
  <c r="C190" i="39"/>
  <c r="A192" i="39"/>
  <c r="B191" i="39"/>
  <c r="M185" i="20"/>
  <c r="N185" i="20" s="1"/>
  <c r="R185" i="20"/>
  <c r="AQ135" i="31" s="1"/>
  <c r="AU184" i="20"/>
  <c r="AQ184" i="20"/>
  <c r="AM184" i="20"/>
  <c r="AI184" i="20"/>
  <c r="AV184" i="20"/>
  <c r="AP184" i="20"/>
  <c r="AK184" i="20"/>
  <c r="AS184" i="20"/>
  <c r="AN184" i="20"/>
  <c r="AT184" i="20"/>
  <c r="AJ184" i="20"/>
  <c r="AW184" i="20"/>
  <c r="AL184" i="20"/>
  <c r="AO184" i="20"/>
  <c r="AR184" i="20"/>
  <c r="AX184" i="20"/>
  <c r="AF185" i="20"/>
  <c r="AG185" i="20" s="1"/>
  <c r="Z135" i="31"/>
  <c r="AH185" i="20"/>
  <c r="L185" i="20"/>
  <c r="AG135" i="31"/>
  <c r="U187" i="20"/>
  <c r="D186" i="20"/>
  <c r="C186" i="20"/>
  <c r="O185" i="20" l="1"/>
  <c r="P185" i="20" s="1"/>
  <c r="Q185" i="20" s="1"/>
  <c r="F186" i="20"/>
  <c r="G186" i="20" s="1"/>
  <c r="D191" i="39"/>
  <c r="C191" i="39"/>
  <c r="A193" i="39"/>
  <c r="B192" i="39"/>
  <c r="M186" i="20"/>
  <c r="N186" i="20" s="1"/>
  <c r="R186" i="20"/>
  <c r="AQ136" i="31" s="1"/>
  <c r="AT185" i="20"/>
  <c r="AP185" i="20"/>
  <c r="AL185" i="20"/>
  <c r="AW185" i="20"/>
  <c r="AS185" i="20"/>
  <c r="AO185" i="20"/>
  <c r="AK185" i="20"/>
  <c r="AU185" i="20"/>
  <c r="AM185" i="20"/>
  <c r="AQ185" i="20"/>
  <c r="AI185" i="20"/>
  <c r="AR185" i="20"/>
  <c r="AJ185" i="20"/>
  <c r="AN185" i="20"/>
  <c r="AV185" i="20"/>
  <c r="AF186" i="20"/>
  <c r="AG186" i="20" s="1"/>
  <c r="Z136" i="31"/>
  <c r="AH186" i="20"/>
  <c r="L186" i="20"/>
  <c r="AG136" i="31"/>
  <c r="U188" i="20"/>
  <c r="D187" i="20"/>
  <c r="C187" i="20"/>
  <c r="AX185" i="20"/>
  <c r="O186" i="20" l="1"/>
  <c r="P186" i="20" s="1"/>
  <c r="Q186" i="20" s="1"/>
  <c r="F187" i="20"/>
  <c r="G187" i="20" s="1"/>
  <c r="A194" i="39"/>
  <c r="B193" i="39"/>
  <c r="C192" i="39"/>
  <c r="D192" i="39"/>
  <c r="M187" i="20"/>
  <c r="N187" i="20" s="1"/>
  <c r="R187" i="20"/>
  <c r="AQ137" i="31" s="1"/>
  <c r="AW186" i="20"/>
  <c r="AS186" i="20"/>
  <c r="AO186" i="20"/>
  <c r="AK186" i="20"/>
  <c r="AV186" i="20"/>
  <c r="AR186" i="20"/>
  <c r="AN186" i="20"/>
  <c r="AJ186" i="20"/>
  <c r="AT186" i="20"/>
  <c r="AL186" i="20"/>
  <c r="AP186" i="20"/>
  <c r="AQ186" i="20"/>
  <c r="AI186" i="20"/>
  <c r="AU186" i="20"/>
  <c r="AM186" i="20"/>
  <c r="AF187" i="20"/>
  <c r="AG187" i="20" s="1"/>
  <c r="Z137" i="31"/>
  <c r="AX186" i="20"/>
  <c r="AH187" i="20"/>
  <c r="L187" i="20"/>
  <c r="AG137" i="31"/>
  <c r="U189" i="20"/>
  <c r="C188" i="20"/>
  <c r="D188" i="20"/>
  <c r="O187" i="20" l="1"/>
  <c r="P187" i="20" s="1"/>
  <c r="Q187" i="20" s="1"/>
  <c r="F188" i="20"/>
  <c r="G188" i="20" s="1"/>
  <c r="C193" i="39"/>
  <c r="D193" i="39"/>
  <c r="A195" i="39"/>
  <c r="B194" i="39"/>
  <c r="M188" i="20"/>
  <c r="N188" i="20" s="1"/>
  <c r="R188" i="20"/>
  <c r="AQ138" i="31" s="1"/>
  <c r="AV187" i="20"/>
  <c r="AR187" i="20"/>
  <c r="AN187" i="20"/>
  <c r="AJ187" i="20"/>
  <c r="AU187" i="20"/>
  <c r="AQ187" i="20"/>
  <c r="AM187" i="20"/>
  <c r="AI187" i="20"/>
  <c r="AS187" i="20"/>
  <c r="AK187" i="20"/>
  <c r="AW187" i="20"/>
  <c r="AO187" i="20"/>
  <c r="AP187" i="20"/>
  <c r="AL187" i="20"/>
  <c r="AT187" i="20"/>
  <c r="L188" i="20"/>
  <c r="AG138" i="31"/>
  <c r="AF188" i="20"/>
  <c r="AG188" i="20" s="1"/>
  <c r="AH188" i="20" s="1"/>
  <c r="Z138" i="31"/>
  <c r="U190" i="20"/>
  <c r="D189" i="20"/>
  <c r="C189" i="20"/>
  <c r="AX187" i="20"/>
  <c r="O188" i="20" l="1"/>
  <c r="P188" i="20" s="1"/>
  <c r="Q188" i="20" s="1"/>
  <c r="F189" i="20"/>
  <c r="G189" i="20" s="1"/>
  <c r="D194" i="39"/>
  <c r="C194" i="39"/>
  <c r="A196" i="39"/>
  <c r="B195" i="39"/>
  <c r="M189" i="20"/>
  <c r="N189" i="20" s="1"/>
  <c r="R189" i="20"/>
  <c r="AQ139" i="31" s="1"/>
  <c r="AU188" i="20"/>
  <c r="AQ188" i="20"/>
  <c r="AM188" i="20"/>
  <c r="AI188" i="20"/>
  <c r="AT188" i="20"/>
  <c r="AP188" i="20"/>
  <c r="AL188" i="20"/>
  <c r="AR188" i="20"/>
  <c r="AJ188" i="20"/>
  <c r="AV188" i="20"/>
  <c r="AN188" i="20"/>
  <c r="AO188" i="20"/>
  <c r="AS188" i="20"/>
  <c r="AK188" i="20"/>
  <c r="AW188" i="20"/>
  <c r="AX188" i="20"/>
  <c r="AF189" i="20"/>
  <c r="AG189" i="20" s="1"/>
  <c r="Z139" i="31"/>
  <c r="AH189" i="20"/>
  <c r="L189" i="20"/>
  <c r="AG139" i="31"/>
  <c r="U191" i="20"/>
  <c r="C190" i="20"/>
  <c r="D190" i="20"/>
  <c r="O189" i="20" l="1"/>
  <c r="P189" i="20" s="1"/>
  <c r="Q189" i="20" s="1"/>
  <c r="F190" i="20"/>
  <c r="G190" i="20" s="1"/>
  <c r="A197" i="39"/>
  <c r="B196" i="39"/>
  <c r="D195" i="39"/>
  <c r="C195" i="39"/>
  <c r="M190" i="20"/>
  <c r="N190" i="20" s="1"/>
  <c r="R190" i="20"/>
  <c r="AQ140" i="31" s="1"/>
  <c r="AT189" i="20"/>
  <c r="AP189" i="20"/>
  <c r="AL189" i="20"/>
  <c r="AW189" i="20"/>
  <c r="AS189" i="20"/>
  <c r="AO189" i="20"/>
  <c r="AK189" i="20"/>
  <c r="AQ189" i="20"/>
  <c r="AI189" i="20"/>
  <c r="AU189" i="20"/>
  <c r="AM189" i="20"/>
  <c r="AN189" i="20"/>
  <c r="AV189" i="20"/>
  <c r="AJ189" i="20"/>
  <c r="AR189" i="20"/>
  <c r="AX189" i="20"/>
  <c r="AF190" i="20"/>
  <c r="AG190" i="20" s="1"/>
  <c r="Z140" i="31"/>
  <c r="U192" i="20"/>
  <c r="D191" i="20"/>
  <c r="C191" i="20"/>
  <c r="AH190" i="20"/>
  <c r="L190" i="20"/>
  <c r="AG140" i="31"/>
  <c r="O190" i="20" l="1"/>
  <c r="P190" i="20" s="1"/>
  <c r="Q190" i="20" s="1"/>
  <c r="F191" i="20"/>
  <c r="G191" i="20" s="1"/>
  <c r="D196" i="39"/>
  <c r="C196" i="39"/>
  <c r="A198" i="39"/>
  <c r="B197" i="39"/>
  <c r="M191" i="20"/>
  <c r="N191" i="20" s="1"/>
  <c r="R191" i="20"/>
  <c r="AQ141" i="31" s="1"/>
  <c r="AW190" i="20"/>
  <c r="AS190" i="20"/>
  <c r="AO190" i="20"/>
  <c r="AK190" i="20"/>
  <c r="AV190" i="20"/>
  <c r="AR190" i="20"/>
  <c r="AN190" i="20"/>
  <c r="AJ190" i="20"/>
  <c r="AP190" i="20"/>
  <c r="AT190" i="20"/>
  <c r="AL190" i="20"/>
  <c r="AM190" i="20"/>
  <c r="AI190" i="20"/>
  <c r="AQ190" i="20"/>
  <c r="AU190" i="20"/>
  <c r="AX190" i="20"/>
  <c r="AF191" i="20"/>
  <c r="AG191" i="20" s="1"/>
  <c r="Z141" i="31"/>
  <c r="AH191" i="20"/>
  <c r="L191" i="20"/>
  <c r="AG141" i="31"/>
  <c r="D192" i="20"/>
  <c r="C192" i="20"/>
  <c r="U193" i="20"/>
  <c r="O191" i="20" l="1"/>
  <c r="P191" i="20" s="1"/>
  <c r="Q191" i="20" s="1"/>
  <c r="F192" i="20"/>
  <c r="G192" i="20" s="1"/>
  <c r="D197" i="39"/>
  <c r="C197" i="39"/>
  <c r="A199" i="39"/>
  <c r="B198" i="39"/>
  <c r="M192" i="20"/>
  <c r="N192" i="20" s="1"/>
  <c r="R192" i="20"/>
  <c r="AQ142" i="31" s="1"/>
  <c r="AV191" i="20"/>
  <c r="AR191" i="20"/>
  <c r="AN191" i="20"/>
  <c r="AJ191" i="20"/>
  <c r="AU191" i="20"/>
  <c r="AQ191" i="20"/>
  <c r="AM191" i="20"/>
  <c r="AI191" i="20"/>
  <c r="AW191" i="20"/>
  <c r="AO191" i="20"/>
  <c r="AS191" i="20"/>
  <c r="AK191" i="20"/>
  <c r="AL191" i="20"/>
  <c r="AT191" i="20"/>
  <c r="AP191" i="20"/>
  <c r="AX191" i="20"/>
  <c r="U194" i="20"/>
  <c r="C193" i="20"/>
  <c r="D193" i="20"/>
  <c r="AG142" i="31"/>
  <c r="L192" i="20"/>
  <c r="AF192" i="20"/>
  <c r="AG192" i="20" s="1"/>
  <c r="AH192" i="20" s="1"/>
  <c r="Z142" i="31"/>
  <c r="O192" i="20" l="1"/>
  <c r="P192" i="20" s="1"/>
  <c r="Q192" i="20" s="1"/>
  <c r="F193" i="20"/>
  <c r="G193" i="20" s="1"/>
  <c r="C198" i="39"/>
  <c r="D198" i="39"/>
  <c r="A200" i="39"/>
  <c r="B199" i="39"/>
  <c r="M193" i="20"/>
  <c r="N193" i="20" s="1"/>
  <c r="R193" i="20"/>
  <c r="AQ143" i="31" s="1"/>
  <c r="AU192" i="20"/>
  <c r="AQ192" i="20"/>
  <c r="AM192" i="20"/>
  <c r="AI192" i="20"/>
  <c r="AT192" i="20"/>
  <c r="AP192" i="20"/>
  <c r="AL192" i="20"/>
  <c r="AV192" i="20"/>
  <c r="AN192" i="20"/>
  <c r="AR192" i="20"/>
  <c r="AJ192" i="20"/>
  <c r="AK192" i="20"/>
  <c r="AO192" i="20"/>
  <c r="AS192" i="20"/>
  <c r="AW192" i="20"/>
  <c r="AX192" i="20"/>
  <c r="AG143" i="31"/>
  <c r="L193" i="20"/>
  <c r="AF193" i="20"/>
  <c r="AG193" i="20" s="1"/>
  <c r="AH193" i="20" s="1"/>
  <c r="Z143" i="31"/>
  <c r="U195" i="20"/>
  <c r="D194" i="20"/>
  <c r="C194" i="20"/>
  <c r="O193" i="20" l="1"/>
  <c r="P193" i="20" s="1"/>
  <c r="Q193" i="20" s="1"/>
  <c r="F194" i="20"/>
  <c r="G194" i="20" s="1"/>
  <c r="A201" i="39"/>
  <c r="B200" i="39"/>
  <c r="D199" i="39"/>
  <c r="C199" i="39"/>
  <c r="M194" i="20"/>
  <c r="N194" i="20" s="1"/>
  <c r="R194" i="20"/>
  <c r="AQ144" i="31" s="1"/>
  <c r="AT193" i="20"/>
  <c r="AP193" i="20"/>
  <c r="AL193" i="20"/>
  <c r="AW193" i="20"/>
  <c r="AS193" i="20"/>
  <c r="AO193" i="20"/>
  <c r="AK193" i="20"/>
  <c r="AU193" i="20"/>
  <c r="AM193" i="20"/>
  <c r="AQ193" i="20"/>
  <c r="AI193" i="20"/>
  <c r="AJ193" i="20"/>
  <c r="AR193" i="20"/>
  <c r="AN193" i="20"/>
  <c r="AV193" i="20"/>
  <c r="AX193" i="20"/>
  <c r="AG144" i="31"/>
  <c r="L194" i="20"/>
  <c r="U196" i="20"/>
  <c r="D195" i="20"/>
  <c r="C195" i="20"/>
  <c r="AF194" i="20"/>
  <c r="AG194" i="20" s="1"/>
  <c r="AH194" i="20" s="1"/>
  <c r="Z144" i="31"/>
  <c r="O194" i="20" l="1"/>
  <c r="P194" i="20" s="1"/>
  <c r="Q194" i="20" s="1"/>
  <c r="F195" i="20"/>
  <c r="G195" i="20" s="1"/>
  <c r="D200" i="39"/>
  <c r="C200" i="39"/>
  <c r="A202" i="39"/>
  <c r="B201" i="39"/>
  <c r="M195" i="20"/>
  <c r="N195" i="20" s="1"/>
  <c r="R195" i="20"/>
  <c r="AQ145" i="31" s="1"/>
  <c r="AW194" i="20"/>
  <c r="AS194" i="20"/>
  <c r="AO194" i="20"/>
  <c r="AK194" i="20"/>
  <c r="AV194" i="20"/>
  <c r="AR194" i="20"/>
  <c r="AN194" i="20"/>
  <c r="AJ194" i="20"/>
  <c r="AT194" i="20"/>
  <c r="AL194" i="20"/>
  <c r="AP194" i="20"/>
  <c r="AI194" i="20"/>
  <c r="AU194" i="20"/>
  <c r="AM194" i="20"/>
  <c r="AQ194" i="20"/>
  <c r="AX194" i="20"/>
  <c r="L195" i="20"/>
  <c r="AG145" i="31"/>
  <c r="AF195" i="20"/>
  <c r="AG195" i="20" s="1"/>
  <c r="AH195" i="20" s="1"/>
  <c r="Z145" i="31"/>
  <c r="U197" i="20"/>
  <c r="D196" i="20"/>
  <c r="C196" i="20"/>
  <c r="O195" i="20" l="1"/>
  <c r="P195" i="20" s="1"/>
  <c r="Q195" i="20" s="1"/>
  <c r="F196" i="20"/>
  <c r="G196" i="20" s="1"/>
  <c r="A203" i="39"/>
  <c r="B202" i="39"/>
  <c r="D201" i="39"/>
  <c r="C201" i="39"/>
  <c r="M196" i="20"/>
  <c r="N196" i="20" s="1"/>
  <c r="R196" i="20"/>
  <c r="AQ146" i="31" s="1"/>
  <c r="AV195" i="20"/>
  <c r="AR195" i="20"/>
  <c r="AN195" i="20"/>
  <c r="AJ195" i="20"/>
  <c r="AU195" i="20"/>
  <c r="AQ195" i="20"/>
  <c r="AM195" i="20"/>
  <c r="AI195" i="20"/>
  <c r="AS195" i="20"/>
  <c r="AK195" i="20"/>
  <c r="AW195" i="20"/>
  <c r="AO195" i="20"/>
  <c r="AL195" i="20"/>
  <c r="AP195" i="20"/>
  <c r="AT195" i="20"/>
  <c r="AX195" i="20"/>
  <c r="AF196" i="20"/>
  <c r="AG196" i="20" s="1"/>
  <c r="Z146" i="31"/>
  <c r="AH196" i="20"/>
  <c r="AG146" i="31"/>
  <c r="L196" i="20"/>
  <c r="U198" i="20"/>
  <c r="D197" i="20"/>
  <c r="C197" i="20"/>
  <c r="O196" i="20" l="1"/>
  <c r="P196" i="20" s="1"/>
  <c r="Q196" i="20" s="1"/>
  <c r="F197" i="20"/>
  <c r="G197" i="20" s="1"/>
  <c r="D202" i="39"/>
  <c r="C202" i="39"/>
  <c r="A204" i="39"/>
  <c r="B203" i="39"/>
  <c r="M197" i="20"/>
  <c r="N197" i="20" s="1"/>
  <c r="R197" i="20"/>
  <c r="AQ147" i="31" s="1"/>
  <c r="AU196" i="20"/>
  <c r="AQ196" i="20"/>
  <c r="AM196" i="20"/>
  <c r="AI196" i="20"/>
  <c r="AT196" i="20"/>
  <c r="AP196" i="20"/>
  <c r="AL196" i="20"/>
  <c r="AR196" i="20"/>
  <c r="AJ196" i="20"/>
  <c r="AV196" i="20"/>
  <c r="AN196" i="20"/>
  <c r="AW196" i="20"/>
  <c r="AK196" i="20"/>
  <c r="AO196" i="20"/>
  <c r="AS196" i="20"/>
  <c r="AF197" i="20"/>
  <c r="AG197" i="20" s="1"/>
  <c r="Z147" i="31"/>
  <c r="AX196" i="20"/>
  <c r="AH197" i="20"/>
  <c r="L197" i="20"/>
  <c r="AG147" i="31"/>
  <c r="U199" i="20"/>
  <c r="D198" i="20"/>
  <c r="C198" i="20"/>
  <c r="O197" i="20" l="1"/>
  <c r="P197" i="20" s="1"/>
  <c r="Q197" i="20" s="1"/>
  <c r="F198" i="20"/>
  <c r="G198" i="20" s="1"/>
  <c r="D203" i="39"/>
  <c r="C203" i="39"/>
  <c r="A205" i="39"/>
  <c r="B204" i="39"/>
  <c r="M198" i="20"/>
  <c r="N198" i="20" s="1"/>
  <c r="R198" i="20"/>
  <c r="AQ148" i="31" s="1"/>
  <c r="AT197" i="20"/>
  <c r="AP197" i="20"/>
  <c r="AL197" i="20"/>
  <c r="AW197" i="20"/>
  <c r="AS197" i="20"/>
  <c r="AO197" i="20"/>
  <c r="AK197" i="20"/>
  <c r="AQ197" i="20"/>
  <c r="AI197" i="20"/>
  <c r="AU197" i="20"/>
  <c r="AM197" i="20"/>
  <c r="AV197" i="20"/>
  <c r="AN197" i="20"/>
  <c r="AR197" i="20"/>
  <c r="AJ197" i="20"/>
  <c r="AF198" i="20"/>
  <c r="AG198" i="20" s="1"/>
  <c r="Z148" i="31"/>
  <c r="AH198" i="20"/>
  <c r="L198" i="20"/>
  <c r="AG148" i="31"/>
  <c r="U200" i="20"/>
  <c r="C199" i="20"/>
  <c r="D199" i="20"/>
  <c r="AX197" i="20"/>
  <c r="O198" i="20" l="1"/>
  <c r="P198" i="20" s="1"/>
  <c r="Q198" i="20" s="1"/>
  <c r="F199" i="20"/>
  <c r="G199" i="20" s="1"/>
  <c r="A206" i="39"/>
  <c r="B205" i="39"/>
  <c r="D204" i="39"/>
  <c r="C204" i="39"/>
  <c r="M199" i="20"/>
  <c r="N199" i="20" s="1"/>
  <c r="R199" i="20"/>
  <c r="AQ149" i="31" s="1"/>
  <c r="AW198" i="20"/>
  <c r="AS198" i="20"/>
  <c r="AO198" i="20"/>
  <c r="AK198" i="20"/>
  <c r="AV198" i="20"/>
  <c r="AR198" i="20"/>
  <c r="AN198" i="20"/>
  <c r="AJ198" i="20"/>
  <c r="AP198" i="20"/>
  <c r="AT198" i="20"/>
  <c r="AL198" i="20"/>
  <c r="AU198" i="20"/>
  <c r="AQ198" i="20"/>
  <c r="AI198" i="20"/>
  <c r="AM198" i="20"/>
  <c r="L199" i="20"/>
  <c r="AG149" i="31"/>
  <c r="AX198" i="20"/>
  <c r="AF199" i="20"/>
  <c r="AG199" i="20" s="1"/>
  <c r="AH199" i="20" s="1"/>
  <c r="Z149" i="31"/>
  <c r="U201" i="20"/>
  <c r="U14" i="20" s="1"/>
  <c r="C200" i="20"/>
  <c r="D200" i="20"/>
  <c r="O199" i="20" l="1"/>
  <c r="P199" i="20" s="1"/>
  <c r="Q199" i="20" s="1"/>
  <c r="F200" i="20"/>
  <c r="G200" i="20" s="1"/>
  <c r="D205" i="39"/>
  <c r="C205" i="39"/>
  <c r="A207" i="39"/>
  <c r="B206" i="39"/>
  <c r="M200" i="20"/>
  <c r="N200" i="20" s="1"/>
  <c r="R200" i="20"/>
  <c r="AQ150" i="31" s="1"/>
  <c r="AV199" i="20"/>
  <c r="AR199" i="20"/>
  <c r="AN199" i="20"/>
  <c r="AJ199" i="20"/>
  <c r="AU199" i="20"/>
  <c r="AQ199" i="20"/>
  <c r="AM199" i="20"/>
  <c r="AI199" i="20"/>
  <c r="AW199" i="20"/>
  <c r="AO199" i="20"/>
  <c r="AS199" i="20"/>
  <c r="AK199" i="20"/>
  <c r="AT199" i="20"/>
  <c r="AP199" i="20"/>
  <c r="AL199" i="20"/>
  <c r="AX199" i="20"/>
  <c r="AG150" i="31"/>
  <c r="L200" i="20"/>
  <c r="AF200" i="20"/>
  <c r="AG200" i="20" s="1"/>
  <c r="AH200" i="20" s="1"/>
  <c r="Z150" i="31"/>
  <c r="C201" i="20"/>
  <c r="D201" i="20"/>
  <c r="O200" i="20" l="1"/>
  <c r="P200" i="20" s="1"/>
  <c r="Q200" i="20" s="1"/>
  <c r="F201" i="20"/>
  <c r="G201" i="20" s="1"/>
  <c r="D206" i="39"/>
  <c r="C206" i="39"/>
  <c r="A208" i="39"/>
  <c r="B207" i="39"/>
  <c r="M201" i="20"/>
  <c r="N201" i="20" s="1"/>
  <c r="R201" i="20"/>
  <c r="AU200" i="20"/>
  <c r="AQ200" i="20"/>
  <c r="AM200" i="20"/>
  <c r="AI200" i="20"/>
  <c r="AT200" i="20"/>
  <c r="AP200" i="20"/>
  <c r="AL200" i="20"/>
  <c r="AV200" i="20"/>
  <c r="AN200" i="20"/>
  <c r="AR200" i="20"/>
  <c r="AJ200" i="20"/>
  <c r="AS200" i="20"/>
  <c r="AK200" i="20"/>
  <c r="AO200" i="20"/>
  <c r="AW200" i="20"/>
  <c r="AX200" i="20"/>
  <c r="AF201" i="20"/>
  <c r="AG201" i="20" s="1"/>
  <c r="Z151" i="31"/>
  <c r="AH201" i="20"/>
  <c r="L201" i="20"/>
  <c r="AG151" i="31"/>
  <c r="O201" i="20" l="1"/>
  <c r="P201" i="20" s="1"/>
  <c r="Q201" i="20" s="1"/>
  <c r="A209" i="39"/>
  <c r="B208" i="39"/>
  <c r="D207" i="39"/>
  <c r="C207" i="39"/>
  <c r="AT201" i="20"/>
  <c r="AP201" i="20"/>
  <c r="AL201" i="20"/>
  <c r="AW201" i="20"/>
  <c r="AS201" i="20"/>
  <c r="AO201" i="20"/>
  <c r="AK201" i="20"/>
  <c r="AU201" i="20"/>
  <c r="AM201" i="20"/>
  <c r="AQ201" i="20"/>
  <c r="AI201" i="20"/>
  <c r="AR201" i="20"/>
  <c r="AJ201" i="20"/>
  <c r="AN201" i="20"/>
  <c r="AV201" i="20"/>
  <c r="AX201" i="20"/>
  <c r="AQ151" i="31"/>
  <c r="C208" i="39" l="1"/>
  <c r="D208" i="39"/>
  <c r="A210" i="39"/>
  <c r="B209" i="39"/>
  <c r="A211" i="39" l="1"/>
  <c r="B210" i="39"/>
  <c r="D209" i="39"/>
  <c r="C209" i="39"/>
  <c r="D210" i="39" l="1"/>
  <c r="C210" i="39"/>
  <c r="A212" i="39"/>
  <c r="B211" i="39"/>
  <c r="D211" i="39" l="1"/>
  <c r="C211" i="39"/>
  <c r="A213" i="39"/>
  <c r="B212" i="39"/>
  <c r="D212" i="39" l="1"/>
  <c r="C212" i="39"/>
  <c r="A214" i="39"/>
  <c r="B213" i="39"/>
  <c r="A215" i="39" l="1"/>
  <c r="B214" i="39"/>
  <c r="D213" i="39"/>
  <c r="C213" i="39"/>
  <c r="C214" i="39" l="1"/>
  <c r="D214" i="39"/>
  <c r="A216" i="39"/>
  <c r="B215" i="39"/>
  <c r="D215" i="39" l="1"/>
  <c r="C215" i="39"/>
  <c r="A217" i="39"/>
  <c r="B216" i="39"/>
  <c r="A218" i="39" l="1"/>
  <c r="B217" i="39"/>
  <c r="D216" i="39"/>
  <c r="C216" i="39"/>
  <c r="D217" i="39" l="1"/>
  <c r="C217" i="39"/>
  <c r="A219" i="39"/>
  <c r="B218" i="39"/>
  <c r="D218" i="39" l="1"/>
  <c r="C218" i="39"/>
  <c r="A220" i="39"/>
  <c r="B219" i="39"/>
  <c r="D219" i="39" l="1"/>
  <c r="C219" i="39"/>
  <c r="A221" i="39"/>
  <c r="B220" i="39"/>
  <c r="C220" i="39" l="1"/>
  <c r="D220" i="39"/>
  <c r="A222" i="39"/>
  <c r="B221" i="39"/>
  <c r="D221" i="39" l="1"/>
  <c r="C221" i="39"/>
  <c r="A223" i="39"/>
  <c r="B222" i="39"/>
  <c r="D222" i="39" l="1"/>
  <c r="C222" i="39"/>
  <c r="A224" i="39"/>
  <c r="B223" i="39"/>
  <c r="D223" i="39" l="1"/>
  <c r="C223" i="39"/>
  <c r="A225" i="39"/>
  <c r="B224" i="39"/>
  <c r="D224" i="39" l="1"/>
  <c r="C224" i="39"/>
  <c r="A226" i="39"/>
  <c r="B225" i="39"/>
  <c r="D225" i="39" l="1"/>
  <c r="C225" i="39"/>
  <c r="A227" i="39"/>
  <c r="B226" i="39"/>
  <c r="C226" i="39" l="1"/>
  <c r="D226" i="39"/>
  <c r="A228" i="39"/>
  <c r="B227" i="39"/>
  <c r="A229" i="39" l="1"/>
  <c r="B228" i="39"/>
  <c r="D227" i="39"/>
  <c r="C227" i="39"/>
  <c r="D228" i="39" l="1"/>
  <c r="C228" i="39"/>
  <c r="A230" i="39"/>
  <c r="B229" i="39"/>
  <c r="D229" i="39" l="1"/>
  <c r="C229" i="39"/>
  <c r="A231" i="39"/>
  <c r="B230" i="39"/>
  <c r="D230" i="39" l="1"/>
  <c r="C230" i="39"/>
  <c r="A232" i="39"/>
  <c r="B231" i="39"/>
  <c r="D231" i="39" l="1"/>
  <c r="C231" i="39"/>
  <c r="A233" i="39"/>
  <c r="B232" i="39"/>
  <c r="D232" i="39" l="1"/>
  <c r="C232" i="39"/>
  <c r="A234" i="39"/>
  <c r="B233" i="39"/>
  <c r="D233" i="39" l="1"/>
  <c r="C233" i="39"/>
  <c r="A235" i="39"/>
  <c r="B234" i="39"/>
  <c r="C234" i="39" l="1"/>
  <c r="D234" i="39"/>
  <c r="A236" i="39"/>
  <c r="B235" i="39"/>
  <c r="D235" i="39" l="1"/>
  <c r="C235" i="39"/>
  <c r="A237" i="39"/>
  <c r="B236" i="39"/>
  <c r="C236" i="39" l="1"/>
  <c r="D236" i="39"/>
  <c r="A238" i="39"/>
  <c r="B237" i="39"/>
  <c r="D237" i="39" l="1"/>
  <c r="C237" i="39"/>
  <c r="A239" i="39"/>
  <c r="B238" i="39"/>
  <c r="D238" i="39" l="1"/>
  <c r="C238" i="39"/>
  <c r="A240" i="39"/>
  <c r="B239" i="39"/>
  <c r="D239" i="39" l="1"/>
  <c r="C239" i="39"/>
  <c r="A241" i="39"/>
  <c r="B240" i="39"/>
  <c r="D240" i="39" l="1"/>
  <c r="C240" i="39"/>
  <c r="A242" i="39"/>
  <c r="B241" i="39"/>
  <c r="C241" i="39" l="1"/>
  <c r="D241" i="39"/>
  <c r="A243" i="39"/>
  <c r="B242" i="39"/>
  <c r="A244" i="39" l="1"/>
  <c r="B243" i="39"/>
  <c r="C242" i="39"/>
  <c r="D242" i="39"/>
  <c r="D243" i="39" l="1"/>
  <c r="C243" i="39"/>
  <c r="A245" i="39"/>
  <c r="B244" i="39"/>
  <c r="D244" i="39" l="1"/>
  <c r="C244" i="39"/>
  <c r="A246" i="39"/>
  <c r="B245" i="39"/>
  <c r="A247" i="39" l="1"/>
  <c r="B246" i="39"/>
  <c r="D245" i="39"/>
  <c r="C245" i="39"/>
  <c r="D246" i="39" l="1"/>
  <c r="C246" i="39"/>
  <c r="A248" i="39"/>
  <c r="B247" i="39"/>
  <c r="D247" i="39" l="1"/>
  <c r="C247" i="39"/>
  <c r="A249" i="39"/>
  <c r="B248" i="39"/>
  <c r="D248" i="39" l="1"/>
  <c r="C248" i="39"/>
  <c r="A250" i="39"/>
  <c r="B249" i="39"/>
  <c r="D249" i="39" l="1"/>
  <c r="C249" i="39"/>
  <c r="A251" i="39"/>
  <c r="B250" i="39"/>
  <c r="C250" i="39" l="1"/>
  <c r="D250" i="39"/>
  <c r="A252" i="39"/>
  <c r="B251" i="39"/>
  <c r="D251" i="39" l="1"/>
  <c r="C251" i="39"/>
  <c r="A253" i="39"/>
  <c r="B252" i="39"/>
  <c r="D252" i="39" l="1"/>
  <c r="C252" i="39"/>
  <c r="A254" i="39"/>
  <c r="B253" i="39"/>
  <c r="D253" i="39" l="1"/>
  <c r="C253" i="39"/>
  <c r="A255" i="39"/>
  <c r="B254" i="39"/>
  <c r="D254" i="39" l="1"/>
  <c r="C254" i="39"/>
  <c r="A256" i="39"/>
  <c r="B255" i="39"/>
  <c r="D255" i="39" l="1"/>
  <c r="C255" i="39"/>
  <c r="A257" i="39"/>
  <c r="B256" i="39"/>
  <c r="D256" i="39" l="1"/>
  <c r="C256" i="39"/>
  <c r="A258" i="39"/>
  <c r="B257" i="39"/>
  <c r="D257" i="39" l="1"/>
  <c r="C257" i="39"/>
  <c r="A259" i="39"/>
  <c r="B258" i="39"/>
  <c r="D258" i="39" l="1"/>
  <c r="C258" i="39"/>
  <c r="A260" i="39"/>
  <c r="B259" i="39"/>
  <c r="D259" i="39" l="1"/>
  <c r="C259" i="39"/>
  <c r="A261" i="39"/>
  <c r="B260" i="39"/>
  <c r="D260" i="39" l="1"/>
  <c r="C260" i="39"/>
  <c r="A262" i="39"/>
  <c r="B261" i="39"/>
  <c r="D261" i="39" l="1"/>
  <c r="C261" i="39"/>
  <c r="A263" i="39"/>
  <c r="B262" i="39"/>
  <c r="C262" i="39" l="1"/>
  <c r="D262" i="39"/>
  <c r="A264" i="39"/>
  <c r="B263" i="39"/>
  <c r="D263" i="39" l="1"/>
  <c r="C263" i="39"/>
  <c r="A265" i="39"/>
  <c r="B264" i="39"/>
  <c r="C264" i="39" l="1"/>
  <c r="D264" i="39"/>
  <c r="A266" i="39"/>
  <c r="B265" i="39"/>
  <c r="D265" i="39" l="1"/>
  <c r="C265" i="39"/>
  <c r="A267" i="39"/>
  <c r="B266" i="39"/>
  <c r="D266" i="39" l="1"/>
  <c r="C266" i="39"/>
  <c r="A268" i="39"/>
  <c r="B267" i="39"/>
  <c r="D267" i="39" l="1"/>
  <c r="C267" i="39"/>
  <c r="A269" i="39"/>
  <c r="B268" i="39"/>
  <c r="D268" i="39" l="1"/>
  <c r="C268" i="39"/>
  <c r="A270" i="39"/>
  <c r="B269" i="39"/>
  <c r="D269" i="39" l="1"/>
  <c r="C269" i="39"/>
  <c r="A271" i="39"/>
  <c r="B270" i="39"/>
  <c r="D270" i="39" l="1"/>
  <c r="C270" i="39"/>
  <c r="A272" i="39"/>
  <c r="B271" i="39"/>
  <c r="D271" i="39" l="1"/>
  <c r="C271" i="39"/>
  <c r="A273" i="39"/>
  <c r="B272" i="39"/>
  <c r="D272" i="39" l="1"/>
  <c r="C272" i="39"/>
  <c r="A274" i="39"/>
  <c r="B273" i="39"/>
  <c r="D273" i="39" l="1"/>
  <c r="C273" i="39"/>
  <c r="A275" i="39"/>
  <c r="B274" i="39"/>
  <c r="D274" i="39" l="1"/>
  <c r="C274" i="39"/>
  <c r="A276" i="39"/>
  <c r="B275" i="39"/>
  <c r="D275" i="39" l="1"/>
  <c r="C275" i="39"/>
  <c r="A277" i="39"/>
  <c r="B276" i="39"/>
  <c r="D276" i="39" l="1"/>
  <c r="C276" i="39"/>
  <c r="A278" i="39"/>
  <c r="B277" i="39"/>
  <c r="C277" i="39" l="1"/>
  <c r="D277" i="39"/>
  <c r="A279" i="39"/>
  <c r="B278" i="39"/>
  <c r="C278" i="39" l="1"/>
  <c r="D278" i="39"/>
  <c r="A280" i="39"/>
  <c r="B279" i="39"/>
  <c r="D279" i="39" l="1"/>
  <c r="C279" i="39"/>
  <c r="A281" i="39"/>
  <c r="B280" i="39"/>
  <c r="D280" i="39" l="1"/>
  <c r="C280" i="39"/>
  <c r="A282" i="39"/>
  <c r="B281" i="39"/>
  <c r="D281" i="39" l="1"/>
  <c r="C281" i="39"/>
  <c r="A283" i="39"/>
  <c r="B282" i="39"/>
  <c r="D282" i="39" l="1"/>
  <c r="C282" i="39"/>
  <c r="A284" i="39"/>
  <c r="B283" i="39"/>
  <c r="D283" i="39" l="1"/>
  <c r="C283" i="39"/>
  <c r="A285" i="39"/>
  <c r="B284" i="39"/>
  <c r="C284" i="39" l="1"/>
  <c r="D284" i="39"/>
  <c r="A286" i="39"/>
  <c r="B285" i="39"/>
  <c r="D285" i="39" l="1"/>
  <c r="C285" i="39"/>
  <c r="A287" i="39"/>
  <c r="B286" i="39"/>
  <c r="D286" i="39" l="1"/>
  <c r="C286" i="39"/>
  <c r="A288" i="39"/>
  <c r="B287" i="39"/>
  <c r="D287" i="39" l="1"/>
  <c r="C287" i="39"/>
  <c r="A289" i="39"/>
  <c r="B288" i="39"/>
  <c r="D288" i="39" l="1"/>
  <c r="C288" i="39"/>
  <c r="A290" i="39"/>
  <c r="B289" i="39"/>
  <c r="D289" i="39" l="1"/>
  <c r="C289" i="39"/>
  <c r="A291" i="39"/>
  <c r="B290" i="39"/>
  <c r="C290" i="39" l="1"/>
  <c r="D290" i="39"/>
  <c r="A292" i="39"/>
  <c r="B291" i="39"/>
  <c r="D291" i="39" l="1"/>
  <c r="C291" i="39"/>
  <c r="A293" i="39"/>
  <c r="B292" i="39"/>
  <c r="D292" i="39" l="1"/>
  <c r="C292" i="39"/>
  <c r="A294" i="39"/>
  <c r="B293" i="39"/>
  <c r="C293" i="39" l="1"/>
  <c r="D293" i="39"/>
  <c r="A295" i="39"/>
  <c r="B294" i="39"/>
  <c r="D294" i="39" l="1"/>
  <c r="C294" i="39"/>
  <c r="A296" i="39"/>
  <c r="B295" i="39"/>
  <c r="D295" i="39" l="1"/>
  <c r="C295" i="39"/>
  <c r="A297" i="39"/>
  <c r="B296" i="39"/>
  <c r="D296" i="39" l="1"/>
  <c r="C296" i="39"/>
  <c r="A298" i="39"/>
  <c r="B297" i="39"/>
  <c r="D297" i="39" l="1"/>
  <c r="C297" i="39"/>
  <c r="A299" i="39"/>
  <c r="B298" i="39"/>
  <c r="C298" i="39" l="1"/>
  <c r="D298" i="39"/>
  <c r="A300" i="39"/>
  <c r="B299" i="39"/>
  <c r="D299" i="39" l="1"/>
  <c r="C299" i="39"/>
  <c r="A301" i="39"/>
  <c r="B300" i="39"/>
  <c r="D300" i="39" l="1"/>
  <c r="C300" i="39"/>
  <c r="A302" i="39"/>
  <c r="B301" i="39"/>
  <c r="D301" i="39" l="1"/>
  <c r="C301" i="39"/>
  <c r="A303" i="39"/>
  <c r="B302" i="39"/>
  <c r="D302" i="39" l="1"/>
  <c r="C302" i="39"/>
  <c r="A304" i="39"/>
  <c r="B303" i="39"/>
  <c r="D303" i="39" l="1"/>
  <c r="C303" i="39"/>
  <c r="A305" i="39"/>
  <c r="B304" i="39"/>
  <c r="D304" i="39" l="1"/>
  <c r="C304" i="39"/>
  <c r="A306" i="39"/>
  <c r="B305" i="39"/>
  <c r="C305" i="39" l="1"/>
  <c r="D305" i="39"/>
  <c r="A307" i="39"/>
  <c r="B306" i="39"/>
  <c r="C306" i="39" l="1"/>
  <c r="D306" i="39"/>
  <c r="A308" i="39"/>
  <c r="B307" i="39"/>
  <c r="D307" i="39" l="1"/>
  <c r="C307" i="39"/>
  <c r="A309" i="39"/>
  <c r="B308" i="39"/>
  <c r="A310" i="39" l="1"/>
  <c r="B309" i="39"/>
  <c r="D308" i="39"/>
  <c r="C308" i="39"/>
  <c r="D309" i="39" l="1"/>
  <c r="C309" i="39"/>
  <c r="A311" i="39"/>
  <c r="B310" i="39"/>
  <c r="D310" i="39" l="1"/>
  <c r="C310" i="39"/>
  <c r="A312" i="39"/>
  <c r="B311" i="39"/>
  <c r="A313" i="39" l="1"/>
  <c r="B312" i="39"/>
  <c r="D311" i="39"/>
  <c r="C311" i="39"/>
  <c r="D312" i="39" l="1"/>
  <c r="C312" i="39"/>
  <c r="A314" i="39"/>
  <c r="B313" i="39"/>
  <c r="D313" i="39" l="1"/>
  <c r="C313" i="39"/>
  <c r="A315" i="39"/>
  <c r="B314" i="39"/>
  <c r="A316" i="39" l="1"/>
  <c r="B315" i="39"/>
  <c r="C314" i="39"/>
  <c r="D314" i="39"/>
  <c r="D315" i="39" l="1"/>
  <c r="C315" i="39"/>
  <c r="A317" i="39"/>
  <c r="B316" i="39"/>
  <c r="D316" i="39" l="1"/>
  <c r="C316" i="39"/>
  <c r="A318" i="39"/>
  <c r="B317" i="39"/>
  <c r="A319" i="39" l="1"/>
  <c r="B318" i="39"/>
  <c r="D317" i="39"/>
  <c r="C317" i="39"/>
  <c r="D318" i="39" l="1"/>
  <c r="C318" i="39"/>
  <c r="A320" i="39"/>
  <c r="B319" i="39"/>
  <c r="D319" i="39" l="1"/>
  <c r="C319" i="39"/>
  <c r="A321" i="39"/>
  <c r="B320" i="39"/>
  <c r="A322" i="39" l="1"/>
  <c r="B321" i="39"/>
  <c r="C320" i="39"/>
  <c r="D320" i="39"/>
  <c r="C321" i="39" l="1"/>
  <c r="D321" i="39"/>
  <c r="A323" i="39"/>
  <c r="B322" i="39"/>
  <c r="D322" i="39" l="1"/>
  <c r="C322" i="39"/>
  <c r="A324" i="39"/>
  <c r="B323" i="39"/>
  <c r="A325" i="39" l="1"/>
  <c r="B324" i="39"/>
  <c r="D323" i="39"/>
  <c r="C323" i="39"/>
  <c r="D324" i="39" l="1"/>
  <c r="C324" i="39"/>
  <c r="A326" i="39"/>
  <c r="B325" i="39"/>
  <c r="D325" i="39" l="1"/>
  <c r="C325" i="39"/>
  <c r="A327" i="39"/>
  <c r="B326" i="39"/>
  <c r="A328" i="39" l="1"/>
  <c r="B327" i="39"/>
  <c r="C326" i="39"/>
  <c r="D326" i="39"/>
  <c r="D327" i="39" l="1"/>
  <c r="C327" i="39"/>
  <c r="A329" i="39"/>
  <c r="B328" i="39"/>
  <c r="D328" i="39" l="1"/>
  <c r="C328" i="39"/>
  <c r="A330" i="39"/>
  <c r="B329" i="39"/>
  <c r="A331" i="39" l="1"/>
  <c r="B330" i="39"/>
  <c r="D329" i="39"/>
  <c r="C329" i="39"/>
  <c r="D330" i="39" l="1"/>
  <c r="C330" i="39"/>
  <c r="A332" i="39"/>
  <c r="B331" i="39"/>
  <c r="D331" i="39" l="1"/>
  <c r="C331" i="39"/>
  <c r="A333" i="39"/>
  <c r="B332" i="39"/>
  <c r="A334" i="39" l="1"/>
  <c r="B333" i="39"/>
  <c r="D332" i="39"/>
  <c r="C332" i="39"/>
  <c r="C333" i="39" l="1"/>
  <c r="D333" i="39"/>
  <c r="A335" i="39"/>
  <c r="B334" i="39"/>
  <c r="D334" i="39" l="1"/>
  <c r="C334" i="39"/>
  <c r="A336" i="39"/>
  <c r="B335" i="39"/>
  <c r="A337" i="39" l="1"/>
  <c r="B336" i="39"/>
  <c r="D335" i="39"/>
  <c r="C335" i="39"/>
  <c r="C336" i="39" l="1"/>
  <c r="D336" i="39"/>
  <c r="A338" i="39"/>
  <c r="B337" i="39"/>
  <c r="D337" i="39" l="1"/>
  <c r="C337" i="39"/>
  <c r="A339" i="39"/>
  <c r="B338" i="39"/>
  <c r="A340" i="39" l="1"/>
  <c r="B339" i="39"/>
  <c r="D338" i="39"/>
  <c r="C338" i="39"/>
  <c r="D339" i="39" l="1"/>
  <c r="C339" i="39"/>
  <c r="A341" i="39"/>
  <c r="B340" i="39"/>
  <c r="D340" i="39" l="1"/>
  <c r="C340" i="39"/>
  <c r="A342" i="39"/>
  <c r="B341" i="39"/>
  <c r="A343" i="39" l="1"/>
  <c r="B342" i="39"/>
  <c r="D341" i="39"/>
  <c r="C341" i="39"/>
  <c r="C342" i="39" l="1"/>
  <c r="D342" i="39"/>
  <c r="A344" i="39"/>
  <c r="B343" i="39"/>
  <c r="D343" i="39" l="1"/>
  <c r="C343" i="39"/>
  <c r="A345" i="39"/>
  <c r="B344" i="39"/>
  <c r="A346" i="39" l="1"/>
  <c r="B345" i="39"/>
  <c r="D344" i="39"/>
  <c r="C344" i="39"/>
  <c r="D345" i="39" l="1"/>
  <c r="C345" i="39"/>
  <c r="A347" i="39"/>
  <c r="B346" i="39"/>
  <c r="C346" i="39" l="1"/>
  <c r="D346" i="39"/>
  <c r="A348" i="39"/>
  <c r="B347" i="39"/>
  <c r="A349" i="39" l="1"/>
  <c r="B348" i="39"/>
  <c r="C347" i="39"/>
  <c r="D347" i="39"/>
  <c r="D348" i="39" l="1"/>
  <c r="C348" i="39"/>
  <c r="A350" i="39"/>
  <c r="B349" i="39"/>
  <c r="D349" i="39" l="1"/>
  <c r="C349" i="39"/>
  <c r="A351" i="39"/>
  <c r="B350" i="39"/>
  <c r="A352" i="39" l="1"/>
  <c r="B351" i="39"/>
  <c r="D350" i="39"/>
  <c r="C350" i="39"/>
  <c r="D351" i="39" l="1"/>
  <c r="C351" i="39"/>
  <c r="A353" i="39"/>
  <c r="B352" i="39"/>
  <c r="D352" i="39" l="1"/>
  <c r="C352" i="39"/>
  <c r="A354" i="39"/>
  <c r="B353" i="39"/>
  <c r="A355" i="39" l="1"/>
  <c r="B354" i="39"/>
  <c r="D353" i="39"/>
  <c r="C353" i="39"/>
  <c r="D354" i="39" l="1"/>
  <c r="C354" i="39"/>
  <c r="A356" i="39"/>
  <c r="B355" i="39"/>
  <c r="D355" i="39" l="1"/>
  <c r="C355" i="39"/>
  <c r="A357" i="39"/>
  <c r="B356" i="39"/>
  <c r="A358" i="39" l="1"/>
  <c r="B357" i="39"/>
  <c r="D356" i="39"/>
  <c r="C356" i="39"/>
  <c r="C357" i="39" l="1"/>
  <c r="D357" i="39"/>
  <c r="A359" i="39"/>
  <c r="B358" i="39"/>
  <c r="C358" i="39" l="1"/>
  <c r="D358" i="39"/>
  <c r="A360" i="39"/>
  <c r="B359" i="39"/>
  <c r="A361" i="39" l="1"/>
  <c r="B360" i="39"/>
  <c r="D359" i="39"/>
  <c r="C359" i="39"/>
  <c r="D360" i="39" l="1"/>
  <c r="C360" i="39"/>
  <c r="A362" i="39"/>
  <c r="B361" i="39"/>
  <c r="D361" i="39" l="1"/>
  <c r="C361" i="39"/>
  <c r="A363" i="39"/>
  <c r="B362" i="39"/>
  <c r="A364" i="39" l="1"/>
  <c r="B363" i="39"/>
  <c r="C362" i="39"/>
  <c r="D362" i="39"/>
  <c r="D363" i="39" l="1"/>
  <c r="C363" i="39"/>
  <c r="A365" i="39"/>
  <c r="B364" i="39"/>
  <c r="D364" i="39" l="1"/>
  <c r="C364" i="39"/>
  <c r="A366" i="39"/>
  <c r="B365" i="39"/>
  <c r="B366" i="39" l="1"/>
  <c r="A367" i="39"/>
  <c r="B367" i="39" s="1"/>
  <c r="D365" i="39"/>
  <c r="C365" i="39"/>
  <c r="D366" i="39" l="1"/>
  <c r="C366" i="39"/>
  <c r="C367" i="39"/>
  <c r="D367" i="39"/>
  <c r="A368" i="39"/>
  <c r="A369" i="39" l="1"/>
  <c r="B368" i="39"/>
  <c r="D368" i="39" l="1"/>
  <c r="C368" i="39"/>
  <c r="A370" i="39"/>
  <c r="B369" i="39"/>
  <c r="A371" i="39" l="1"/>
  <c r="B370" i="39"/>
  <c r="C369" i="39"/>
  <c r="D369" i="39"/>
  <c r="D370" i="39" l="1"/>
  <c r="C370" i="39"/>
  <c r="A372" i="39"/>
  <c r="B371" i="39"/>
  <c r="D371" i="39" l="1"/>
  <c r="C371" i="39"/>
  <c r="A373" i="39"/>
  <c r="B372" i="39"/>
  <c r="A374" i="39" l="1"/>
  <c r="B373" i="39"/>
  <c r="D372" i="39"/>
  <c r="C372" i="39"/>
  <c r="D373" i="39" l="1"/>
  <c r="C373" i="39"/>
  <c r="A375" i="39"/>
  <c r="B374" i="39"/>
  <c r="C374" i="39" l="1"/>
  <c r="D374" i="39"/>
  <c r="A376" i="39"/>
  <c r="B375" i="39"/>
  <c r="A377" i="39" l="1"/>
  <c r="B376" i="39"/>
  <c r="D375" i="39"/>
  <c r="C375" i="39"/>
  <c r="D376" i="39" l="1"/>
  <c r="C376" i="39"/>
  <c r="A378" i="39"/>
  <c r="B377" i="39"/>
  <c r="D377" i="39" l="1"/>
  <c r="C377" i="39"/>
  <c r="A379" i="39"/>
  <c r="B378" i="39"/>
  <c r="A380" i="39" l="1"/>
  <c r="B379" i="39"/>
  <c r="C378" i="39"/>
  <c r="D378" i="39"/>
  <c r="D379" i="39" l="1"/>
  <c r="C379" i="39"/>
  <c r="A381" i="39"/>
  <c r="B380" i="39"/>
  <c r="D380" i="39" l="1"/>
  <c r="C380" i="39"/>
  <c r="A382" i="39"/>
  <c r="B381" i="39"/>
  <c r="A383" i="39" l="1"/>
  <c r="B382" i="39"/>
  <c r="D381" i="39"/>
  <c r="C381" i="39"/>
  <c r="C382" i="39" l="1"/>
  <c r="D382" i="39"/>
  <c r="A384" i="39"/>
  <c r="B383" i="39"/>
  <c r="D383" i="39" l="1"/>
  <c r="C383" i="39"/>
  <c r="A385" i="39"/>
  <c r="B384" i="39"/>
  <c r="A386" i="39" l="1"/>
  <c r="B385" i="39"/>
  <c r="D384" i="39"/>
  <c r="C384" i="39"/>
  <c r="D385" i="39" l="1"/>
  <c r="C385" i="39"/>
  <c r="A387" i="39"/>
  <c r="B386" i="39"/>
  <c r="D386" i="39" l="1"/>
  <c r="C386" i="39"/>
  <c r="A388" i="39"/>
  <c r="B387" i="39"/>
  <c r="A389" i="39" l="1"/>
  <c r="B388" i="39"/>
  <c r="D387" i="39"/>
  <c r="C387" i="39"/>
  <c r="D388" i="39" l="1"/>
  <c r="C388" i="39"/>
  <c r="A390" i="39"/>
  <c r="B389" i="39"/>
  <c r="D389" i="39" l="1"/>
  <c r="C389" i="39"/>
  <c r="A391" i="39"/>
  <c r="B390" i="39"/>
  <c r="A392" i="39" l="1"/>
  <c r="B391" i="39"/>
  <c r="C390" i="39"/>
  <c r="D390" i="39"/>
  <c r="B392" i="39" l="1"/>
  <c r="F17" i="20"/>
  <c r="G17" i="20" s="1"/>
  <c r="F34" i="20"/>
  <c r="G34" i="20" s="1"/>
  <c r="F32" i="20"/>
  <c r="G32" i="20" s="1"/>
  <c r="F33" i="20"/>
  <c r="G33" i="20" s="1"/>
  <c r="F35" i="20"/>
  <c r="G35" i="20" s="1"/>
  <c r="F36" i="20"/>
  <c r="G36" i="20" s="1"/>
  <c r="F37" i="20"/>
  <c r="G37" i="20" s="1"/>
  <c r="F16" i="20"/>
  <c r="G16" i="20" s="1"/>
  <c r="O16" i="20" s="1"/>
  <c r="F38" i="20"/>
  <c r="G38" i="20" s="1"/>
  <c r="F15" i="20"/>
  <c r="G15" i="20" s="1"/>
  <c r="F18" i="20"/>
  <c r="G18" i="20" s="1"/>
  <c r="F19" i="20"/>
  <c r="G19" i="20" s="1"/>
  <c r="F20" i="20"/>
  <c r="G20" i="20" s="1"/>
  <c r="F21" i="20"/>
  <c r="G21" i="20" s="1"/>
  <c r="F23" i="20"/>
  <c r="G23" i="20" s="1"/>
  <c r="F22" i="20"/>
  <c r="G22" i="20" s="1"/>
  <c r="F27" i="20"/>
  <c r="G27" i="20" s="1"/>
  <c r="F24" i="20"/>
  <c r="G24" i="20" s="1"/>
  <c r="F25" i="20"/>
  <c r="G25" i="20" s="1"/>
  <c r="F28" i="20"/>
  <c r="G28" i="20" s="1"/>
  <c r="F26" i="20"/>
  <c r="G26" i="20" s="1"/>
  <c r="F31" i="20"/>
  <c r="G31" i="20" s="1"/>
  <c r="F29" i="20"/>
  <c r="G29" i="20" s="1"/>
  <c r="F30" i="20"/>
  <c r="G30" i="20" s="1"/>
  <c r="F39" i="20"/>
  <c r="G39" i="20" s="1"/>
  <c r="F42" i="20"/>
  <c r="G42" i="20" s="1"/>
  <c r="F43" i="20"/>
  <c r="G43" i="20" s="1"/>
  <c r="F40" i="20"/>
  <c r="G40" i="20" s="1"/>
  <c r="F44" i="20"/>
  <c r="G44" i="20" s="1"/>
  <c r="F41" i="20"/>
  <c r="G41" i="20" s="1"/>
  <c r="F45" i="20"/>
  <c r="G45" i="20" s="1"/>
  <c r="F47" i="20"/>
  <c r="G47" i="20" s="1"/>
  <c r="F46" i="20"/>
  <c r="G46" i="20" s="1"/>
  <c r="F48" i="20"/>
  <c r="G48" i="20" s="1"/>
  <c r="F51" i="20"/>
  <c r="G51" i="20" s="1"/>
  <c r="F49" i="20"/>
  <c r="G49" i="20" s="1"/>
  <c r="F52" i="20"/>
  <c r="G52" i="20" s="1"/>
  <c r="F50" i="20"/>
  <c r="G50" i="20" s="1"/>
  <c r="D391" i="39"/>
  <c r="C391" i="39"/>
  <c r="D392" i="39"/>
  <c r="C392" i="39"/>
  <c r="O51" i="20" l="1"/>
  <c r="P51" i="20" s="1"/>
  <c r="Q51" i="20" s="1"/>
  <c r="R51" i="20" s="1"/>
  <c r="R92" i="31" s="1"/>
  <c r="O45" i="20"/>
  <c r="P45" i="20" s="1"/>
  <c r="Q45" i="20" s="1"/>
  <c r="R45" i="20" s="1"/>
  <c r="R86" i="31" s="1"/>
  <c r="O43" i="20"/>
  <c r="P43" i="20" s="1"/>
  <c r="Q43" i="20" s="1"/>
  <c r="R43" i="20" s="1"/>
  <c r="R84" i="31" s="1"/>
  <c r="O29" i="20"/>
  <c r="P29" i="20" s="1"/>
  <c r="Q29" i="20" s="1"/>
  <c r="R29" i="20" s="1"/>
  <c r="R70" i="31" s="1"/>
  <c r="O25" i="20"/>
  <c r="P25" i="20" s="1"/>
  <c r="Q25" i="20" s="1"/>
  <c r="R25" i="20" s="1"/>
  <c r="R66" i="31" s="1"/>
  <c r="O23" i="20"/>
  <c r="P23" i="20" s="1"/>
  <c r="Q23" i="20" s="1"/>
  <c r="R23" i="20" s="1"/>
  <c r="R64" i="31" s="1"/>
  <c r="O18" i="20"/>
  <c r="P18" i="20" s="1"/>
  <c r="Q18" i="20" s="1"/>
  <c r="R18" i="20" s="1"/>
  <c r="R59" i="31" s="1"/>
  <c r="O37" i="20"/>
  <c r="P37" i="20" s="1"/>
  <c r="Q37" i="20" s="1"/>
  <c r="R37" i="20" s="1"/>
  <c r="R78" i="31" s="1"/>
  <c r="O32" i="20"/>
  <c r="P32" i="20" s="1"/>
  <c r="Q32" i="20" s="1"/>
  <c r="R32" i="20" s="1"/>
  <c r="R73" i="31" s="1"/>
  <c r="O50" i="20"/>
  <c r="P50" i="20" s="1"/>
  <c r="Q50" i="20" s="1"/>
  <c r="R50" i="20" s="1"/>
  <c r="R91" i="31" s="1"/>
  <c r="O48" i="20"/>
  <c r="P48" i="20" s="1"/>
  <c r="Q48" i="20" s="1"/>
  <c r="R48" i="20" s="1"/>
  <c r="R89" i="31" s="1"/>
  <c r="O41" i="20"/>
  <c r="P41" i="20" s="1"/>
  <c r="Q41" i="20" s="1"/>
  <c r="R41" i="20" s="1"/>
  <c r="R82" i="31" s="1"/>
  <c r="O42" i="20"/>
  <c r="P42" i="20" s="1"/>
  <c r="Q42" i="20" s="1"/>
  <c r="R42" i="20" s="1"/>
  <c r="R83" i="31" s="1"/>
  <c r="O31" i="20"/>
  <c r="P31" i="20" s="1"/>
  <c r="Q31" i="20" s="1"/>
  <c r="R31" i="20" s="1"/>
  <c r="R72" i="31" s="1"/>
  <c r="O24" i="20"/>
  <c r="P24" i="20" s="1"/>
  <c r="Q24" i="20" s="1"/>
  <c r="R24" i="20" s="1"/>
  <c r="R65" i="31" s="1"/>
  <c r="O21" i="20"/>
  <c r="P21" i="20" s="1"/>
  <c r="Q21" i="20" s="1"/>
  <c r="R21" i="20" s="1"/>
  <c r="R62" i="31" s="1"/>
  <c r="O36" i="20"/>
  <c r="P36" i="20" s="1"/>
  <c r="Q36" i="20" s="1"/>
  <c r="R36" i="20" s="1"/>
  <c r="R77" i="31" s="1"/>
  <c r="O34" i="20"/>
  <c r="P34" i="20" s="1"/>
  <c r="Q34" i="20" s="1"/>
  <c r="R34" i="20" s="1"/>
  <c r="R75" i="31" s="1"/>
  <c r="O52" i="20"/>
  <c r="P52" i="20" s="1"/>
  <c r="Q52" i="20" s="1"/>
  <c r="R52" i="20" s="1"/>
  <c r="R93" i="31" s="1"/>
  <c r="O46" i="20"/>
  <c r="P46" i="20" s="1"/>
  <c r="Q46" i="20" s="1"/>
  <c r="R46" i="20" s="1"/>
  <c r="R87" i="31" s="1"/>
  <c r="O44" i="20"/>
  <c r="P44" i="20" s="1"/>
  <c r="Q44" i="20" s="1"/>
  <c r="R44" i="20" s="1"/>
  <c r="R85" i="31" s="1"/>
  <c r="O39" i="20"/>
  <c r="P39" i="20" s="1"/>
  <c r="Q39" i="20" s="1"/>
  <c r="R39" i="20" s="1"/>
  <c r="R80" i="31" s="1"/>
  <c r="O26" i="20"/>
  <c r="P26" i="20" s="1"/>
  <c r="Q26" i="20" s="1"/>
  <c r="R26" i="20" s="1"/>
  <c r="R67" i="31" s="1"/>
  <c r="O27" i="20"/>
  <c r="P27" i="20" s="1"/>
  <c r="Q27" i="20" s="1"/>
  <c r="R27" i="20" s="1"/>
  <c r="R68" i="31" s="1"/>
  <c r="O20" i="20"/>
  <c r="P20" i="20" s="1"/>
  <c r="Q20" i="20" s="1"/>
  <c r="R20" i="20" s="1"/>
  <c r="R61" i="31" s="1"/>
  <c r="O38" i="20"/>
  <c r="P38" i="20" s="1"/>
  <c r="Q38" i="20" s="1"/>
  <c r="R38" i="20" s="1"/>
  <c r="R79" i="31" s="1"/>
  <c r="O35" i="20"/>
  <c r="P35" i="20" s="1"/>
  <c r="Q35" i="20" s="1"/>
  <c r="R35" i="20" s="1"/>
  <c r="R76" i="31" s="1"/>
  <c r="O17" i="20"/>
  <c r="P17" i="20" s="1"/>
  <c r="Q17" i="20" s="1"/>
  <c r="R17" i="20" s="1"/>
  <c r="R58" i="31" s="1"/>
  <c r="O49" i="20"/>
  <c r="P49" i="20" s="1"/>
  <c r="Q49" i="20" s="1"/>
  <c r="R49" i="20" s="1"/>
  <c r="R90" i="31" s="1"/>
  <c r="O47" i="20"/>
  <c r="P47" i="20" s="1"/>
  <c r="Q47" i="20" s="1"/>
  <c r="R47" i="20" s="1"/>
  <c r="R88" i="31" s="1"/>
  <c r="O40" i="20"/>
  <c r="P40" i="20" s="1"/>
  <c r="Q40" i="20" s="1"/>
  <c r="R40" i="20" s="1"/>
  <c r="R81" i="31" s="1"/>
  <c r="O30" i="20"/>
  <c r="P30" i="20" s="1"/>
  <c r="Q30" i="20" s="1"/>
  <c r="R30" i="20" s="1"/>
  <c r="R71" i="31" s="1"/>
  <c r="O28" i="20"/>
  <c r="P28" i="20" s="1"/>
  <c r="Q28" i="20" s="1"/>
  <c r="R28" i="20" s="1"/>
  <c r="R69" i="31" s="1"/>
  <c r="O22" i="20"/>
  <c r="P22" i="20" s="1"/>
  <c r="Q22" i="20" s="1"/>
  <c r="R22" i="20" s="1"/>
  <c r="R63" i="31" s="1"/>
  <c r="O19" i="20"/>
  <c r="P19" i="20" s="1"/>
  <c r="Q19" i="20" s="1"/>
  <c r="R19" i="20" s="1"/>
  <c r="R60" i="31" s="1"/>
  <c r="O33" i="20"/>
  <c r="P33" i="20" s="1"/>
  <c r="Q33" i="20" s="1"/>
  <c r="R33" i="20" s="1"/>
  <c r="R74" i="31" s="1"/>
  <c r="P16" i="20"/>
  <c r="O14" i="20" l="1"/>
  <c r="Z40" i="31" s="1"/>
  <c r="Q16" i="20"/>
  <c r="Q14" i="20" s="1"/>
  <c r="P14" i="20"/>
  <c r="R16" i="20" l="1"/>
  <c r="R57" i="31" s="1"/>
  <c r="AQ152" i="31" s="1"/>
  <c r="R14" i="20" l="1"/>
  <c r="AS40" i="31" s="1"/>
  <c r="AS41" i="31" s="1"/>
  <c r="V44" i="31" s="1"/>
</calcChain>
</file>

<file path=xl/sharedStrings.xml><?xml version="1.0" encoding="utf-8"?>
<sst xmlns="http://schemas.openxmlformats.org/spreadsheetml/2006/main" count="321" uniqueCount="259">
  <si>
    <t>Bemerkung</t>
  </si>
  <si>
    <t>Zeitreihe</t>
  </si>
  <si>
    <t>Gesamt</t>
  </si>
  <si>
    <t>Vergütung</t>
  </si>
  <si>
    <t>Berechnung</t>
  </si>
  <si>
    <t>Datum Beginn</t>
  </si>
  <si>
    <t>[TT.MM.JJJJ]</t>
  </si>
  <si>
    <t>Zeit Beginn</t>
  </si>
  <si>
    <t>[hh:mm]</t>
  </si>
  <si>
    <t>Ist-Arbeit</t>
  </si>
  <si>
    <t>[kWh]</t>
  </si>
  <si>
    <t>Inbetriebnahmedatum</t>
  </si>
  <si>
    <t>Stufe</t>
  </si>
  <si>
    <t>[100, 60, 30 oder 0)</t>
  </si>
  <si>
    <t>[kW]</t>
  </si>
  <si>
    <t>[%]</t>
  </si>
  <si>
    <t>[Euro]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</si>
  <si>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ist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</si>
  <si>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red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</si>
  <si>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a,i</t>
    </r>
  </si>
  <si>
    <t xml:space="preserve"> = 1/4 Zeitreihe</t>
  </si>
  <si>
    <r>
      <t xml:space="preserve"> (P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- max(P</t>
    </r>
    <r>
      <rPr>
        <b/>
        <vertAlign val="subscript"/>
        <sz val="11"/>
        <color theme="1"/>
        <rFont val="Calibri"/>
        <family val="2"/>
        <scheme val="minor"/>
      </rPr>
      <t>i,ist</t>
    </r>
    <r>
      <rPr>
        <b/>
        <sz val="11"/>
        <color theme="1"/>
        <rFont val="Calibri"/>
        <family val="2"/>
        <scheme val="minor"/>
      </rPr>
      <t>;P</t>
    </r>
    <r>
      <rPr>
        <b/>
        <vertAlign val="subscript"/>
        <sz val="11"/>
        <color theme="1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)) * 0,25h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</si>
  <si>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* Stufe</t>
    </r>
  </si>
  <si>
    <t>Datum/Uhrzeit</t>
  </si>
  <si>
    <t>verbunden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</si>
  <si>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 xml:space="preserve">a,i </t>
    </r>
    <r>
      <rPr>
        <b/>
        <sz val="11"/>
        <color theme="1"/>
        <rFont val="Calibri"/>
        <family val="2"/>
        <scheme val="minor"/>
      </rPr>
      <t>* Vergütungssatz</t>
    </r>
  </si>
  <si>
    <t>[TT.MM.JJJJ hh:mm]</t>
  </si>
  <si>
    <t>Name / Firma</t>
  </si>
  <si>
    <t>Straße / Hausnummer</t>
  </si>
  <si>
    <t>PLZ</t>
  </si>
  <si>
    <t>Ort</t>
  </si>
  <si>
    <t>Telefon</t>
  </si>
  <si>
    <t>E-Mail</t>
  </si>
  <si>
    <t>GP-Nummer</t>
  </si>
  <si>
    <t>Anlagennummer</t>
  </si>
  <si>
    <t>EEG-Anlagenschlüssel</t>
  </si>
  <si>
    <t>Flurstück</t>
  </si>
  <si>
    <t>Gemarkung</t>
  </si>
  <si>
    <t>Zählpunktbezeichung</t>
  </si>
  <si>
    <t>1/4h vor Regelung</t>
  </si>
  <si>
    <t>Ende Regelung</t>
  </si>
  <si>
    <t>Delta</t>
  </si>
  <si>
    <t>Zeilen</t>
  </si>
  <si>
    <t>bis Datensatz</t>
  </si>
  <si>
    <t>Beginn Regelung</t>
  </si>
  <si>
    <t>Vergütung 95%</t>
  </si>
  <si>
    <t>zum ausblenden</t>
  </si>
  <si>
    <t>Entschädigung</t>
  </si>
  <si>
    <t>Ende Hochfahrrampe</t>
  </si>
  <si>
    <t>Vergütung 100%</t>
  </si>
  <si>
    <t>Nr.</t>
  </si>
  <si>
    <t>Grundaufbau</t>
  </si>
  <si>
    <t xml:space="preserve"> 3.0</t>
  </si>
  <si>
    <t xml:space="preserve"> 3.1</t>
  </si>
  <si>
    <t>Vergütungsanpassung 100% oder 95%</t>
  </si>
  <si>
    <t xml:space="preserve"> 3.2</t>
  </si>
  <si>
    <t>Layoutabgleich/Fehlerbehebung</t>
  </si>
  <si>
    <t xml:space="preserve"> 3.3</t>
  </si>
  <si>
    <t>Formelanpassung</t>
  </si>
  <si>
    <t xml:space="preserve"> 3.4</t>
  </si>
  <si>
    <t>Anleitung</t>
  </si>
  <si>
    <t>1. Anlagenbetreiber</t>
  </si>
  <si>
    <t>2. Kontoverbindung</t>
  </si>
  <si>
    <t>Kontoinhaber</t>
  </si>
  <si>
    <t>Kreditinstitut</t>
  </si>
  <si>
    <t>3. Anlagenanschrift</t>
  </si>
  <si>
    <t>Empfänger:</t>
  </si>
  <si>
    <t>Absender:</t>
  </si>
  <si>
    <t>Die Einspeisung von Strom aus der nachfolgenden Anlage zur Erzeugung von Strom aus erneu-</t>
  </si>
  <si>
    <t>erbaren Energien, Grubengas oder Kraft-Wärme-Kopplung wurde wegen eines Netzengpasses im</t>
  </si>
  <si>
    <t>Anlagenstammdaten:</t>
  </si>
  <si>
    <t>EEG-Anlagenschlüssel:</t>
  </si>
  <si>
    <t>Zählpunktbezeichung:</t>
  </si>
  <si>
    <t>GP-Nummer:</t>
  </si>
  <si>
    <t>Anlagennummer:</t>
  </si>
  <si>
    <t>Inbetriebnahmedatum:</t>
  </si>
  <si>
    <t>Anlagenanschrift:</t>
  </si>
  <si>
    <t>Gemarkung/Flurstück:</t>
  </si>
  <si>
    <t>PLZ/Ort:</t>
  </si>
  <si>
    <t>Entschädigungsdaten:</t>
  </si>
  <si>
    <t>Energieträger:</t>
  </si>
  <si>
    <t>Verfahren:</t>
  </si>
  <si>
    <t>Verursacher:</t>
  </si>
  <si>
    <t>Diese Anlage wurde von</t>
  </si>
  <si>
    <t>bis</t>
  </si>
  <si>
    <t>geregelt. (Details siehe Anhang)</t>
  </si>
  <si>
    <t>=</t>
  </si>
  <si>
    <t>Gesamtentschädigung</t>
  </si>
  <si>
    <t>Rechnungsbetrag</t>
  </si>
  <si>
    <t>Der entstandene Anspruch in Höhe von</t>
  </si>
  <si>
    <t>wird somit in Rechnung gestellt und soll auf</t>
  </si>
  <si>
    <t>folgendes Konto überwiesen werden.</t>
  </si>
  <si>
    <t>Kontodaten:</t>
  </si>
  <si>
    <t>Kontoinhaber:</t>
  </si>
  <si>
    <t>Kontonummer:</t>
  </si>
  <si>
    <t>Bankleitzahl:</t>
  </si>
  <si>
    <t>Kreditinstitut:</t>
  </si>
  <si>
    <t>Zeitreihe:</t>
  </si>
  <si>
    <t>Datum:</t>
  </si>
  <si>
    <t>Zeit</t>
  </si>
  <si>
    <t>Betrag in €</t>
  </si>
  <si>
    <t xml:space="preserve"> 3.5</t>
  </si>
  <si>
    <t>Druckversion</t>
  </si>
  <si>
    <t>Verursacher der Regelung:</t>
  </si>
  <si>
    <t>Straße/Hausnummer:</t>
  </si>
  <si>
    <t>entfallene Arbeit in kWh</t>
  </si>
  <si>
    <t xml:space="preserve"> 3.6</t>
  </si>
  <si>
    <t>Formelanpassung + Plausi + Zellen sperren</t>
  </si>
  <si>
    <t xml:space="preserve"> 3.7</t>
  </si>
  <si>
    <t>Rechnungslayout/Zeitreihe angepasst</t>
  </si>
  <si>
    <t>Layout</t>
  </si>
  <si>
    <t xml:space="preserve"> 3.8</t>
  </si>
  <si>
    <t xml:space="preserve"> 3.9</t>
  </si>
  <si>
    <t>Plausicheck Zeitreihe</t>
  </si>
  <si>
    <t>5. Weitere Daten</t>
  </si>
  <si>
    <t>4. Anlagedaten</t>
  </si>
  <si>
    <t>Installierte Leistung [kW]</t>
  </si>
  <si>
    <t>EFR-Nummer</t>
  </si>
  <si>
    <t xml:space="preserve"> 3.10</t>
  </si>
  <si>
    <t>Formelanpassung Schritt 2 + Schritt 5</t>
  </si>
  <si>
    <t>Regelzeitpunkt</t>
  </si>
  <si>
    <t>betroffene Zeitreihe</t>
  </si>
  <si>
    <t>Prozentsatz</t>
  </si>
  <si>
    <t>Regelung</t>
  </si>
  <si>
    <t>Prozent</t>
  </si>
  <si>
    <t>Abschaltung</t>
  </si>
  <si>
    <t>auf 30%</t>
  </si>
  <si>
    <t>auf 60%</t>
  </si>
  <si>
    <t>Freigabe</t>
  </si>
  <si>
    <t xml:space="preserve"> 3.11</t>
  </si>
  <si>
    <t>Prozentsatz und Sperrung</t>
  </si>
  <si>
    <t>Datensatz bearbeitet</t>
  </si>
  <si>
    <t>Datensatz versetzt</t>
  </si>
  <si>
    <t>Minute</t>
  </si>
  <si>
    <t>Minuten vor Regelung</t>
  </si>
  <si>
    <t>Prozentsatz vor Regelung</t>
  </si>
  <si>
    <t>Minuten nach Regelung</t>
  </si>
  <si>
    <t>Prozentsatz nach Regelung</t>
  </si>
  <si>
    <t>neuer Prozentsatz</t>
  </si>
  <si>
    <t>4.0</t>
  </si>
  <si>
    <t>Korrekturen</t>
  </si>
  <si>
    <t>4.1</t>
  </si>
  <si>
    <t>Zeitreihe - Angaben prüfen überarbeitet</t>
  </si>
  <si>
    <t>4.2</t>
  </si>
  <si>
    <t>Layout und Testergebnisse eingearbeitet</t>
  </si>
  <si>
    <t>Anhang Zeitreihe 2/3</t>
  </si>
  <si>
    <t>Anhang Zeitreihe 1/3</t>
  </si>
  <si>
    <t>Anhang Regelungszeit 3/3</t>
  </si>
  <si>
    <t>4.3</t>
  </si>
  <si>
    <t>Formel Entschädigung nicht negativ</t>
  </si>
  <si>
    <t>delta Datum</t>
  </si>
  <si>
    <t>neuer Tag</t>
  </si>
  <si>
    <t>4.4</t>
  </si>
  <si>
    <t>4.5</t>
  </si>
  <si>
    <t>Hyperlinks &amp; Hanswerner</t>
  </si>
  <si>
    <t>Ø Vergütungsatz [ct/kWh]</t>
  </si>
  <si>
    <t>EFR-Nummer:</t>
  </si>
  <si>
    <t>Einsatz-ID:</t>
  </si>
  <si>
    <t>Installierte Leistung [kW]: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</si>
  <si>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Vergütungssatz [ct/kWh]:</t>
    </r>
  </si>
  <si>
    <t>TenneT TSO GmbH</t>
  </si>
  <si>
    <t>E.ON Netz GmbH</t>
  </si>
  <si>
    <t>Uhrzeit in Zahl</t>
  </si>
  <si>
    <t>5.0</t>
  </si>
  <si>
    <t>überarbeitet</t>
  </si>
  <si>
    <t>6.0</t>
  </si>
  <si>
    <t>Testversion</t>
  </si>
  <si>
    <t>Bayernwerk AG</t>
  </si>
  <si>
    <r>
      <t>Dateneingabe</t>
    </r>
    <r>
      <rPr>
        <b/>
        <sz val="14"/>
        <color theme="1"/>
        <rFont val="Arial"/>
        <family val="2"/>
      </rPr>
      <t xml:space="preserve"> </t>
    </r>
  </si>
  <si>
    <t>Einsatz ID:</t>
  </si>
  <si>
    <t>KWH Netz GmbH</t>
  </si>
  <si>
    <t>Erfassung Regelungszeiten</t>
  </si>
  <si>
    <t>Erfassung Zeitreihen</t>
  </si>
  <si>
    <t>Rechnungserstellung</t>
  </si>
  <si>
    <t>Gabelsbergerstr. 25</t>
  </si>
  <si>
    <t>83527 Haag in Oberbayern</t>
  </si>
  <si>
    <t>somit gegenüber der KWH Netz GmbH geltend gemacht.</t>
  </si>
  <si>
    <t>Bitte füllen Sie alle grün hinterlegten Felder aus</t>
  </si>
  <si>
    <t>Kundennummer</t>
  </si>
  <si>
    <t>Kontonummer (IBAN)</t>
  </si>
  <si>
    <t>Bankleitzahl (BIC)</t>
  </si>
  <si>
    <t>Allgemein:</t>
  </si>
  <si>
    <t>1. Anlagenbetreiber:</t>
  </si>
  <si>
    <t>Bitte geben Sie hier Ihre Daten in den entsprechenden Zellen an, damit wir Sie bei der Prüfung zuordnen können.</t>
  </si>
  <si>
    <t>2. Kontoverbindung:</t>
  </si>
  <si>
    <t>3. Anlagenanschrift:</t>
  </si>
  <si>
    <t>Bitte geben Sie hier die  Anschrift, der von der Einspeisemanagement-Maßnahme betroffenen Anlage, in den entsprechenden Zellen an.</t>
  </si>
  <si>
    <t>4. Anlagedaten:</t>
  </si>
  <si>
    <t>Gesamtleistung der geregelten Anlage</t>
  </si>
  <si>
    <t>Datum der ersten Inbetriebnahme der Anlage, welches auf dem Inbetriebnahmeprotokoll zu finden ist.</t>
  </si>
  <si>
    <t>Ø Vergütungssatz [ct/kWh]</t>
  </si>
  <si>
    <t>Durchschnittlicher Vergütungssatz des Vorjahres, welcher wie folgt zu berechnen ist:</t>
  </si>
  <si>
    <t>Kennnummer zur Identifizierung der betroffenen Anlage (optional), welche mit 45* oder 46* beginnt und 10 Stellen aufweist.</t>
  </si>
  <si>
    <t>5. Weitere Daten:</t>
  </si>
  <si>
    <t>Einsatz-ID</t>
  </si>
  <si>
    <t>Kennnummer zur Identifizierung der betroffenen Anlage (optional), welche mit 15* oder 16* beginnt und 10 Stellen aufweist.</t>
  </si>
  <si>
    <t>Kennnummer zur Identifizierung des Funkrundsteuerempfängers (Aufkleber auf der Gerätevorderseite)</t>
  </si>
  <si>
    <t>zu Schritt 2:</t>
  </si>
  <si>
    <t>Die veröffentlichten Regelzeiten sind sekundenweise getaktet. Zur Errechnung der ausgefallenen Arbeit greifen wir jedoch auf die viertelstündigen Lastgangdaten zurück. Um nun diese beiden Zeitformate in Beziehung</t>
  </si>
  <si>
    <t xml:space="preserve">bringen zu können, werden die Regelzeiten den viertelstündigen Lastgangzeiten durch automatisches Runden angepasst. Der Beginn der Regelung wird abgerundet, alle weiteren Zeiten werden aufgerundet. Die gerundeten </t>
  </si>
  <si>
    <t xml:space="preserve">Werte finden Sie zur Kontrolle in Spalte C "betroffene Zeitreihen". Da Ihre Anlage jedoch theoretisch minutenweise geregelt werden kann, verrechnet das Tool die einzelnen Stufen innerhalb der betroffenen Zeitreihe </t>
  </si>
  <si>
    <t>anteilig miteinander und bildet ersatzweise den durchschnittlichen Prozentsatz der jeweiligen Zeitreihe, welcher später bei der Berechnung berücksichtigt wird.</t>
  </si>
  <si>
    <t>zu Schritt 3:</t>
  </si>
  <si>
    <t>zu Schritt 4:</t>
  </si>
  <si>
    <t>In dem Reiter "Schritt 4 - Druckversion" wird Ihnen nun abschließend die, aus den zuvor gesammelten Daten erstellte, Rechnung angezeigt. Um eine möglichst schnelle und reibungslose Abwicklung Ihres Anliegens</t>
  </si>
  <si>
    <r>
      <t>gewährleisten zu können, bitten wir Sie, die gesamte Rechnung als PDF-Datei, mit der entsprechenden Einsatz ID &amp; Betreibernamen als Bezeichner abzuspeichern und elektronisch per E-Mail an</t>
    </r>
    <r>
      <rPr>
        <u/>
        <sz val="11"/>
        <color rgb="FF0000FF"/>
        <rFont val="Calibri"/>
        <family val="2"/>
        <scheme val="minor"/>
      </rPr>
      <t/>
    </r>
  </si>
  <si>
    <t>zu senden. Ist dies nicht möglich, drucken Sie bitte die gesamte Rechnung aus und reichen bei uns ein.</t>
  </si>
  <si>
    <t>Anschrift:</t>
  </si>
  <si>
    <t>einvoice-eby@eon-bayern.com</t>
  </si>
  <si>
    <t xml:space="preserve">eeg-einspeisemanagment@eon-bayern.com </t>
  </si>
  <si>
    <t>http://www.eon-bayern.com/pages/eby_de/Netz/Einspeiser/Einspeisemanagement/FAQ/index.htm</t>
  </si>
  <si>
    <t>http://www.eon-bayern.com/pages/eby_de/Netz/Einspeiser/Einspeisemanagement/Entschaedigungszahlungen/index.htm</t>
  </si>
  <si>
    <t>http://www.eon-bayern.com/pages/eby_de/Netz/Einspeiser/Einspeisemanagement/Veroeffentlichungen/Abgeschlossene_Einsaetze/index.htm</t>
  </si>
  <si>
    <t>Bitte beim Öffnen der Datei Makros freigeben, um die hinterlegten Berechnungslogiken des Tools zu aktivieren.</t>
  </si>
  <si>
    <t xml:space="preserve">Dieses Tool, basierend auf den Vorgaben des BDEW, soll Ihnen dabei helfen, mit möglichst geringem Aufwand eine vollständige korrekte Rechnung zu erstellen. </t>
  </si>
  <si>
    <t>Hierfür benötigen Sie die Lastgangdaten Ihrer Anlage. Die Lastgangdaten erhalten Sie von Ihrem Netzbetreiber bzw. Messstellenbetreiber.</t>
  </si>
  <si>
    <t>Bitte beachten Sie, ob es sich dabei um Leistungs- oder Arbeitswerte handelt.</t>
  </si>
  <si>
    <t>zu Schritt "Dateneingabe":</t>
  </si>
  <si>
    <t>Bitte geben Sie hier die Daten des Kontos an, auf welches auch die regelmäßige Einspeisevergütung verbucht wird. Bitte geben Sie sowohl IBAN als auch BIC an.</t>
  </si>
  <si>
    <r>
      <t>[Nettobetrag der Jahresabrechnung des Vorjahres]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>geteilt durch die [vergütete Leistung]</t>
    </r>
  </si>
  <si>
    <t>Kennnummer zur Identifizierung der betroffenen Anlage</t>
  </si>
  <si>
    <t xml:space="preserve">Bitte notieren Sie hier in chronologisch richtiger Reihenfolge die Regelungszeit mit den zugehörigen Regelstufen. Das Ende der Regelung wird mit der Regelstufe "100 %" gekennzeichnet. </t>
  </si>
  <si>
    <t xml:space="preserve">Bei "Schritt 3 - Zeitreihe" ordnen Sie nun die viertelstündigen Lastgangdaten den entsprechenden Regelzeitintervallen zu. </t>
  </si>
  <si>
    <t>Die Rechnungserstellung erfolgt ohne Steuer</t>
  </si>
  <si>
    <t>info@kwh-netz.de</t>
  </si>
  <si>
    <t>komplette Abschaltung der Anlage</t>
  </si>
  <si>
    <t>uneingeschrängte Einspeisung der Anlage</t>
  </si>
  <si>
    <t>Reduktion der Einspeisung auf 30% der Einspeiseleistung</t>
  </si>
  <si>
    <t>Reduktion der Einspeisung auf 60% der Einspeiseleistung</t>
  </si>
  <si>
    <t xml:space="preserve">Grundsätzlich gilt: alle Grün hinterlegten Felder müssen von Ihnen ausgefüllt werden. Alle grau hinterlegten Felder werden übernommen bzw. berechnet.  </t>
  </si>
  <si>
    <r>
      <t>P</t>
    </r>
    <r>
      <rPr>
        <b/>
        <vertAlign val="subscript"/>
        <sz val="11"/>
        <rFont val="Calibri"/>
        <family val="2"/>
        <scheme val="minor"/>
      </rPr>
      <t xml:space="preserve">0 </t>
    </r>
    <r>
      <rPr>
        <b/>
        <sz val="11"/>
        <rFont val="Calibri"/>
        <family val="2"/>
        <scheme val="minor"/>
      </rPr>
      <t>= 1/4h Wert vor Beginn der Einspeisemanagement-Maßnahme</t>
    </r>
  </si>
  <si>
    <r>
      <t>P</t>
    </r>
    <r>
      <rPr>
        <b/>
        <vertAlign val="subscript"/>
        <sz val="11"/>
        <rFont val="Calibri"/>
        <family val="2"/>
        <scheme val="minor"/>
      </rPr>
      <t xml:space="preserve">ist </t>
    </r>
    <r>
      <rPr>
        <b/>
        <sz val="11"/>
        <rFont val="Calibri"/>
        <family val="2"/>
        <scheme val="minor"/>
      </rPr>
      <t>= vom Zählwert (kWh) in kW umgerechneter 1/4h Leistungswert</t>
    </r>
  </si>
  <si>
    <t>Bitte füllen Sie die grün hinterlegten Felder aus</t>
  </si>
  <si>
    <r>
      <t>P</t>
    </r>
    <r>
      <rPr>
        <b/>
        <vertAlign val="subscript"/>
        <sz val="11"/>
        <rFont val="Calibri"/>
        <family val="2"/>
        <scheme val="minor"/>
      </rPr>
      <t xml:space="preserve">red </t>
    </r>
    <r>
      <rPr>
        <b/>
        <sz val="11"/>
        <rFont val="Calibri"/>
        <family val="2"/>
        <scheme val="minor"/>
      </rPr>
      <t>= Leistungswert laut Reduzierungsstufe</t>
    </r>
  </si>
  <si>
    <r>
      <t>W</t>
    </r>
    <r>
      <rPr>
        <b/>
        <vertAlign val="subscript"/>
        <sz val="11"/>
        <rFont val="Calibri"/>
        <family val="2"/>
        <scheme val="minor"/>
      </rPr>
      <t xml:space="preserve">a,i </t>
    </r>
    <r>
      <rPr>
        <b/>
        <sz val="11"/>
        <rFont val="Calibri"/>
        <family val="2"/>
        <scheme val="minor"/>
      </rPr>
      <t>= Ausfallarbeit</t>
    </r>
  </si>
  <si>
    <t>Jahr</t>
  </si>
  <si>
    <t>Datum</t>
  </si>
  <si>
    <t>Zeiträume</t>
  </si>
  <si>
    <t>Anfang</t>
  </si>
  <si>
    <t>Ende</t>
  </si>
  <si>
    <t>Sommer</t>
  </si>
  <si>
    <t>Ist Sommer?</t>
  </si>
  <si>
    <t>Von</t>
  </si>
  <si>
    <t>Bis</t>
  </si>
  <si>
    <t>Immer im Bezug auf Standardzeit</t>
  </si>
  <si>
    <t>Winter</t>
  </si>
  <si>
    <t>Ist in Bereich</t>
  </si>
  <si>
    <t>Index</t>
  </si>
  <si>
    <t>15 weg am Ende da bezogen auf 15min Wert Startpunkt!</t>
  </si>
  <si>
    <t xml:space="preserve"> Photovoltaik</t>
  </si>
  <si>
    <t xml:space="preserve"> pauschal / RLM</t>
  </si>
  <si>
    <t>Entschädigungsanspruch nach § 15 EEG</t>
  </si>
  <si>
    <t>Belegnummer:</t>
  </si>
  <si>
    <t>Belegnummer</t>
  </si>
  <si>
    <r>
      <t xml:space="preserve">Kennnummer zur Identifizierung der in Rechnung gestellten Regelung, welche in der </t>
    </r>
    <r>
      <rPr>
        <b/>
        <i/>
        <u/>
        <sz val="11"/>
        <color theme="1"/>
        <rFont val="Calibri"/>
        <family val="2"/>
        <scheme val="minor"/>
      </rPr>
      <t>ersten</t>
    </r>
    <r>
      <rPr>
        <sz val="11"/>
        <color theme="1"/>
        <rFont val="Calibri"/>
        <family val="2"/>
        <scheme val="minor"/>
      </rPr>
      <t xml:space="preserve"> Regelungsemail zum Einspeisemanagent enthalten ist.</t>
    </r>
  </si>
  <si>
    <t>GP-Nummer (OPTIONAL)</t>
  </si>
  <si>
    <t>EFR-Nummer (NUR für EFR Anlagen)</t>
  </si>
  <si>
    <t>Sinne von §14 Absatz 1 EEG reduziert. Der entstandene Anspruch nach §15 EEG  wird</t>
  </si>
  <si>
    <t>Kundennummer: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</si>
</sst>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h:mm;@"/>
    <numFmt numFmtId="165" formatCode="d/m/yy\ h:mm;@"/>
    <numFmt numFmtId="166" formatCode="[$-F400]h:mm:ss\ AM/PM"/>
    <numFmt numFmtId="167" formatCode="#,##0.00\ &quot;€&quot;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A249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u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u/>
      <sz val="12.6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color theme="5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 applyAlignment="1"/>
    <xf numFmtId="0" fontId="0" fillId="0" borderId="0" xfId="0" applyNumberFormat="1" applyAlignment="1"/>
    <xf numFmtId="0" fontId="0" fillId="0" borderId="0" xfId="0" applyFont="1"/>
    <xf numFmtId="0" fontId="0" fillId="0" borderId="5" xfId="0" applyBorder="1"/>
    <xf numFmtId="167" fontId="0" fillId="0" borderId="5" xfId="0" applyNumberFormat="1" applyFont="1" applyBorder="1" applyAlignment="1"/>
    <xf numFmtId="167" fontId="0" fillId="0" borderId="5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/>
    <xf numFmtId="4" fontId="0" fillId="0" borderId="0" xfId="0" applyNumberFormat="1" applyFont="1" applyBorder="1" applyAlignment="1"/>
    <xf numFmtId="44" fontId="1" fillId="0" borderId="0" xfId="0" applyNumberFormat="1" applyFont="1" applyAlignment="1"/>
    <xf numFmtId="0" fontId="1" fillId="0" borderId="0" xfId="0" applyFont="1"/>
    <xf numFmtId="0" fontId="0" fillId="0" borderId="0" xfId="0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0" fillId="3" borderId="0" xfId="0" applyFill="1" applyBorder="1" applyAlignment="1"/>
    <xf numFmtId="1" fontId="0" fillId="0" borderId="0" xfId="0" applyNumberFormat="1" applyAlignment="1"/>
    <xf numFmtId="0" fontId="13" fillId="3" borderId="0" xfId="0" applyFont="1" applyFill="1" applyBorder="1" applyProtection="1"/>
    <xf numFmtId="0" fontId="12" fillId="3" borderId="16" xfId="0" applyFont="1" applyFill="1" applyBorder="1" applyProtection="1"/>
    <xf numFmtId="0" fontId="0" fillId="3" borderId="0" xfId="0" applyFont="1" applyFill="1" applyBorder="1" applyProtection="1"/>
    <xf numFmtId="0" fontId="0" fillId="3" borderId="12" xfId="0" applyFont="1" applyFill="1" applyBorder="1" applyProtection="1"/>
    <xf numFmtId="0" fontId="0" fillId="3" borderId="16" xfId="0" applyFont="1" applyFill="1" applyBorder="1" applyProtection="1"/>
    <xf numFmtId="0" fontId="11" fillId="3" borderId="0" xfId="0" applyFont="1" applyFill="1" applyBorder="1" applyProtection="1"/>
    <xf numFmtId="0" fontId="0" fillId="3" borderId="0" xfId="0" applyFont="1" applyFill="1" applyBorder="1" applyAlignment="1" applyProtection="1">
      <alignment vertical="center"/>
    </xf>
    <xf numFmtId="0" fontId="13" fillId="3" borderId="17" xfId="0" applyFont="1" applyFill="1" applyBorder="1" applyProtection="1"/>
    <xf numFmtId="0" fontId="13" fillId="3" borderId="5" xfId="0" applyFont="1" applyFill="1" applyBorder="1" applyProtection="1"/>
    <xf numFmtId="0" fontId="0" fillId="3" borderId="5" xfId="0" applyFont="1" applyFill="1" applyBorder="1" applyProtection="1"/>
    <xf numFmtId="0" fontId="0" fillId="3" borderId="15" xfId="0" applyFont="1" applyFill="1" applyBorder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Border="1" applyProtection="1"/>
    <xf numFmtId="20" fontId="8" fillId="2" borderId="0" xfId="0" applyNumberFormat="1" applyFont="1" applyFill="1" applyProtection="1"/>
    <xf numFmtId="9" fontId="8" fillId="2" borderId="0" xfId="0" applyNumberFormat="1" applyFont="1" applyFill="1" applyProtection="1"/>
    <xf numFmtId="164" fontId="0" fillId="0" borderId="0" xfId="0" applyNumberFormat="1" applyBorder="1" applyAlignment="1"/>
    <xf numFmtId="4" fontId="0" fillId="0" borderId="0" xfId="0" applyNumberFormat="1" applyBorder="1" applyAlignment="1"/>
    <xf numFmtId="44" fontId="0" fillId="0" borderId="0" xfId="0" applyNumberFormat="1" applyBorder="1" applyAlignment="1"/>
    <xf numFmtId="0" fontId="0" fillId="0" borderId="0" xfId="0" applyBorder="1" applyAlignment="1"/>
    <xf numFmtId="0" fontId="17" fillId="2" borderId="0" xfId="0" applyFont="1" applyFill="1" applyProtection="1"/>
    <xf numFmtId="4" fontId="8" fillId="2" borderId="0" xfId="0" applyNumberFormat="1" applyFont="1" applyFill="1" applyProtection="1"/>
    <xf numFmtId="10" fontId="8" fillId="2" borderId="0" xfId="2" applyNumberFormat="1" applyFont="1" applyFill="1" applyProtection="1"/>
    <xf numFmtId="0" fontId="17" fillId="2" borderId="24" xfId="0" applyFont="1" applyFill="1" applyBorder="1" applyProtection="1"/>
    <xf numFmtId="9" fontId="17" fillId="2" borderId="25" xfId="0" applyNumberFormat="1" applyFont="1" applyFill="1" applyBorder="1" applyAlignment="1" applyProtection="1">
      <alignment horizontal="center"/>
    </xf>
    <xf numFmtId="0" fontId="17" fillId="2" borderId="10" xfId="0" applyFont="1" applyFill="1" applyBorder="1" applyProtection="1"/>
    <xf numFmtId="9" fontId="17" fillId="2" borderId="11" xfId="0" applyNumberFormat="1" applyFont="1" applyFill="1" applyBorder="1" applyAlignment="1" applyProtection="1">
      <alignment horizontal="center"/>
    </xf>
    <xf numFmtId="0" fontId="17" fillId="2" borderId="13" xfId="0" applyFont="1" applyFill="1" applyBorder="1" applyProtection="1"/>
    <xf numFmtId="9" fontId="17" fillId="2" borderId="21" xfId="0" applyNumberFormat="1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16" xfId="0" applyFill="1" applyBorder="1" applyProtection="1"/>
    <xf numFmtId="0" fontId="1" fillId="2" borderId="24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4" fontId="1" fillId="2" borderId="22" xfId="1" applyFont="1" applyFill="1" applyBorder="1" applyProtection="1"/>
    <xf numFmtId="44" fontId="1" fillId="2" borderId="23" xfId="1" applyFont="1" applyFill="1" applyBorder="1" applyProtection="1"/>
    <xf numFmtId="0" fontId="0" fillId="2" borderId="10" xfId="0" applyFill="1" applyBorder="1" applyProtection="1"/>
    <xf numFmtId="1" fontId="0" fillId="2" borderId="1" xfId="0" applyNumberFormat="1" applyFill="1" applyBorder="1" applyProtection="1"/>
    <xf numFmtId="14" fontId="0" fillId="2" borderId="1" xfId="0" applyNumberFormat="1" applyFill="1" applyBorder="1" applyProtection="1"/>
    <xf numFmtId="164" fontId="0" fillId="2" borderId="1" xfId="0" applyNumberFormat="1" applyFill="1" applyBorder="1" applyProtection="1"/>
    <xf numFmtId="165" fontId="0" fillId="2" borderId="1" xfId="0" applyNumberFormat="1" applyFill="1" applyBorder="1" applyProtection="1"/>
    <xf numFmtId="4" fontId="0" fillId="2" borderId="1" xfId="0" applyNumberFormat="1" applyFill="1" applyBorder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0" fillId="3" borderId="17" xfId="0" applyFill="1" applyBorder="1" applyProtection="1"/>
    <xf numFmtId="0" fontId="0" fillId="3" borderId="5" xfId="0" applyFill="1" applyBorder="1" applyProtection="1"/>
    <xf numFmtId="0" fontId="0" fillId="0" borderId="1" xfId="0" applyFill="1" applyBorder="1"/>
    <xf numFmtId="0" fontId="13" fillId="3" borderId="9" xfId="0" applyFont="1" applyFill="1" applyBorder="1" applyProtection="1"/>
    <xf numFmtId="0" fontId="13" fillId="3" borderId="12" xfId="0" applyFont="1" applyFill="1" applyBorder="1" applyProtection="1"/>
    <xf numFmtId="0" fontId="13" fillId="3" borderId="15" xfId="0" applyFont="1" applyFill="1" applyBorder="1" applyProtection="1"/>
    <xf numFmtId="0" fontId="13" fillId="2" borderId="0" xfId="0" applyFont="1" applyFill="1" applyProtection="1"/>
    <xf numFmtId="0" fontId="0" fillId="0" borderId="31" xfId="0" applyFill="1" applyBorder="1"/>
    <xf numFmtId="49" fontId="0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ont="1" applyFill="1" applyBorder="1" applyProtection="1"/>
    <xf numFmtId="9" fontId="8" fillId="2" borderId="0" xfId="2" applyFont="1" applyFill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/>
    <xf numFmtId="20" fontId="8" fillId="2" borderId="0" xfId="0" applyNumberFormat="1" applyFont="1" applyFill="1" applyBorder="1" applyProtection="1"/>
    <xf numFmtId="4" fontId="8" fillId="2" borderId="0" xfId="2" applyNumberFormat="1" applyFont="1" applyFill="1" applyBorder="1" applyProtection="1"/>
    <xf numFmtId="0" fontId="8" fillId="2" borderId="0" xfId="2" applyNumberFormat="1" applyFont="1" applyFill="1" applyBorder="1" applyProtection="1"/>
    <xf numFmtId="9" fontId="8" fillId="2" borderId="0" xfId="2" applyFont="1" applyFill="1" applyBorder="1" applyProtection="1"/>
    <xf numFmtId="9" fontId="8" fillId="2" borderId="0" xfId="0" applyNumberFormat="1" applyFont="1" applyFill="1" applyBorder="1" applyProtection="1"/>
    <xf numFmtId="0" fontId="0" fillId="0" borderId="0" xfId="0" applyBorder="1" applyAlignment="1"/>
    <xf numFmtId="9" fontId="0" fillId="3" borderId="8" xfId="2" applyFont="1" applyFill="1" applyBorder="1" applyProtection="1"/>
    <xf numFmtId="9" fontId="0" fillId="3" borderId="0" xfId="2" applyFont="1" applyFill="1" applyBorder="1" applyProtection="1"/>
    <xf numFmtId="9" fontId="1" fillId="2" borderId="22" xfId="2" applyFont="1" applyFill="1" applyBorder="1" applyProtection="1"/>
    <xf numFmtId="9" fontId="0" fillId="3" borderId="5" xfId="2" applyFont="1" applyFill="1" applyBorder="1" applyProtection="1"/>
    <xf numFmtId="10" fontId="0" fillId="0" borderId="0" xfId="0" applyNumberFormat="1" applyBorder="1" applyAlignment="1"/>
    <xf numFmtId="0" fontId="8" fillId="3" borderId="0" xfId="0" applyFont="1" applyFill="1" applyProtection="1"/>
    <xf numFmtId="9" fontId="8" fillId="2" borderId="1" xfId="2" applyFont="1" applyFill="1" applyBorder="1" applyProtection="1"/>
    <xf numFmtId="1" fontId="0" fillId="0" borderId="0" xfId="0" applyNumberFormat="1" applyBorder="1" applyAlignment="1"/>
    <xf numFmtId="0" fontId="17" fillId="2" borderId="1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3" borderId="16" xfId="0" applyFont="1" applyFill="1" applyBorder="1" applyProtection="1"/>
    <xf numFmtId="0" fontId="17" fillId="3" borderId="0" xfId="0" applyFont="1" applyFill="1" applyBorder="1" applyProtection="1"/>
    <xf numFmtId="0" fontId="17" fillId="3" borderId="12" xfId="0" applyFont="1" applyFill="1" applyBorder="1" applyProtection="1"/>
    <xf numFmtId="0" fontId="22" fillId="3" borderId="16" xfId="0" applyFont="1" applyFill="1" applyBorder="1" applyProtection="1"/>
    <xf numFmtId="0" fontId="22" fillId="3" borderId="0" xfId="0" applyFont="1" applyFill="1" applyBorder="1" applyProtection="1"/>
    <xf numFmtId="0" fontId="17" fillId="3" borderId="0" xfId="0" applyFont="1" applyFill="1" applyProtection="1"/>
    <xf numFmtId="1" fontId="17" fillId="3" borderId="0" xfId="0" applyNumberFormat="1" applyFont="1" applyFill="1" applyBorder="1" applyProtection="1"/>
    <xf numFmtId="0" fontId="17" fillId="3" borderId="17" xfId="0" applyFont="1" applyFill="1" applyBorder="1" applyProtection="1"/>
    <xf numFmtId="0" fontId="17" fillId="3" borderId="5" xfId="0" applyFont="1" applyFill="1" applyBorder="1" applyProtection="1"/>
    <xf numFmtId="0" fontId="17" fillId="3" borderId="15" xfId="0" applyFont="1" applyFill="1" applyBorder="1" applyProtection="1"/>
    <xf numFmtId="166" fontId="8" fillId="2" borderId="0" xfId="0" applyNumberFormat="1" applyFont="1" applyFill="1" applyProtection="1"/>
    <xf numFmtId="9" fontId="17" fillId="2" borderId="1" xfId="2" applyFont="1" applyFill="1" applyBorder="1" applyProtection="1"/>
    <xf numFmtId="0" fontId="16" fillId="3" borderId="0" xfId="0" applyFont="1" applyFill="1" applyBorder="1" applyAlignment="1" applyProtection="1">
      <alignment wrapText="1"/>
    </xf>
    <xf numFmtId="0" fontId="18" fillId="3" borderId="0" xfId="0" applyFont="1" applyFill="1" applyBorder="1" applyProtection="1"/>
    <xf numFmtId="0" fontId="7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9" xfId="0" applyFont="1" applyFill="1" applyBorder="1" applyProtection="1"/>
    <xf numFmtId="0" fontId="25" fillId="2" borderId="0" xfId="0" applyFont="1" applyFill="1" applyProtection="1"/>
    <xf numFmtId="0" fontId="6" fillId="4" borderId="17" xfId="0" applyFont="1" applyFill="1" applyBorder="1" applyProtection="1"/>
    <xf numFmtId="0" fontId="6" fillId="4" borderId="5" xfId="0" applyFont="1" applyFill="1" applyBorder="1" applyProtection="1"/>
    <xf numFmtId="0" fontId="6" fillId="4" borderId="15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9" xfId="0" applyFont="1" applyFill="1" applyBorder="1" applyProtection="1"/>
    <xf numFmtId="0" fontId="26" fillId="2" borderId="0" xfId="0" applyFont="1" applyFill="1" applyProtection="1"/>
    <xf numFmtId="0" fontId="16" fillId="4" borderId="3" xfId="0" applyFont="1" applyFill="1" applyBorder="1" applyProtection="1"/>
    <xf numFmtId="0" fontId="16" fillId="4" borderId="6" xfId="0" applyFont="1" applyFill="1" applyBorder="1" applyProtection="1"/>
    <xf numFmtId="49" fontId="17" fillId="5" borderId="1" xfId="0" applyNumberFormat="1" applyFont="1" applyFill="1" applyBorder="1" applyAlignment="1" applyProtection="1">
      <alignment horizontal="left"/>
      <protection locked="0"/>
    </xf>
    <xf numFmtId="4" fontId="17" fillId="5" borderId="1" xfId="0" applyNumberFormat="1" applyFont="1" applyFill="1" applyBorder="1" applyAlignment="1" applyProtection="1">
      <alignment horizontal="left"/>
      <protection locked="0"/>
    </xf>
    <xf numFmtId="14" fontId="17" fillId="5" borderId="1" xfId="0" applyNumberFormat="1" applyFont="1" applyFill="1" applyBorder="1" applyAlignment="1" applyProtection="1">
      <alignment horizontal="left"/>
      <protection locked="0"/>
    </xf>
    <xf numFmtId="2" fontId="17" fillId="5" borderId="1" xfId="0" applyNumberFormat="1" applyFont="1" applyFill="1" applyBorder="1" applyAlignment="1" applyProtection="1">
      <alignment horizontal="left"/>
      <protection locked="0"/>
    </xf>
    <xf numFmtId="0" fontId="27" fillId="3" borderId="0" xfId="0" applyFont="1" applyFill="1" applyBorder="1" applyProtection="1"/>
    <xf numFmtId="49" fontId="13" fillId="3" borderId="0" xfId="0" applyNumberFormat="1" applyFont="1" applyFill="1" applyBorder="1" applyAlignment="1" applyProtection="1">
      <alignment horizontal="left"/>
    </xf>
    <xf numFmtId="0" fontId="23" fillId="2" borderId="0" xfId="0" applyFont="1" applyFill="1" applyProtection="1"/>
    <xf numFmtId="0" fontId="20" fillId="6" borderId="7" xfId="0" applyFont="1" applyFill="1" applyBorder="1" applyProtection="1"/>
    <xf numFmtId="0" fontId="20" fillId="6" borderId="8" xfId="0" applyFont="1" applyFill="1" applyBorder="1" applyProtection="1"/>
    <xf numFmtId="0" fontId="17" fillId="6" borderId="8" xfId="0" applyFont="1" applyFill="1" applyBorder="1" applyProtection="1"/>
    <xf numFmtId="0" fontId="17" fillId="6" borderId="9" xfId="0" applyFont="1" applyFill="1" applyBorder="1" applyProtection="1"/>
    <xf numFmtId="0" fontId="21" fillId="6" borderId="17" xfId="0" applyFont="1" applyFill="1" applyBorder="1" applyProtection="1"/>
    <xf numFmtId="0" fontId="21" fillId="6" borderId="5" xfId="0" applyFont="1" applyFill="1" applyBorder="1" applyProtection="1"/>
    <xf numFmtId="0" fontId="17" fillId="6" borderId="5" xfId="0" applyFont="1" applyFill="1" applyBorder="1" applyProtection="1"/>
    <xf numFmtId="0" fontId="17" fillId="6" borderId="15" xfId="0" applyFont="1" applyFill="1" applyBorder="1" applyProtection="1"/>
    <xf numFmtId="0" fontId="16" fillId="6" borderId="29" xfId="0" applyFont="1" applyFill="1" applyBorder="1" applyProtection="1"/>
    <xf numFmtId="0" fontId="16" fillId="6" borderId="27" xfId="0" applyFont="1" applyFill="1" applyBorder="1" applyProtection="1"/>
    <xf numFmtId="0" fontId="16" fillId="6" borderId="28" xfId="0" applyFont="1" applyFill="1" applyBorder="1" applyAlignment="1" applyProtection="1">
      <alignment horizontal="center"/>
    </xf>
    <xf numFmtId="0" fontId="16" fillId="6" borderId="26" xfId="0" applyFont="1" applyFill="1" applyBorder="1" applyAlignment="1" applyProtection="1">
      <alignment horizontal="center" wrapText="1"/>
    </xf>
    <xf numFmtId="165" fontId="16" fillId="6" borderId="20" xfId="0" applyNumberFormat="1" applyFont="1" applyFill="1" applyBorder="1" applyAlignment="1" applyProtection="1">
      <alignment horizontal="center"/>
    </xf>
    <xf numFmtId="20" fontId="17" fillId="5" borderId="30" xfId="0" applyNumberFormat="1" applyFont="1" applyFill="1" applyBorder="1" applyProtection="1">
      <protection locked="0"/>
    </xf>
    <xf numFmtId="14" fontId="17" fillId="5" borderId="10" xfId="0" applyNumberFormat="1" applyFont="1" applyFill="1" applyBorder="1" applyProtection="1">
      <protection locked="0"/>
    </xf>
    <xf numFmtId="20" fontId="17" fillId="5" borderId="6" xfId="0" applyNumberFormat="1" applyFont="1" applyFill="1" applyBorder="1" applyProtection="1">
      <protection locked="0"/>
    </xf>
    <xf numFmtId="9" fontId="17" fillId="5" borderId="11" xfId="2" applyFont="1" applyFill="1" applyBorder="1" applyProtection="1">
      <protection locked="0"/>
    </xf>
    <xf numFmtId="14" fontId="17" fillId="5" borderId="13" xfId="0" applyNumberFormat="1" applyFont="1" applyFill="1" applyBorder="1" applyProtection="1">
      <protection locked="0"/>
    </xf>
    <xf numFmtId="9" fontId="17" fillId="5" borderId="21" xfId="2" applyFont="1" applyFill="1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9" fontId="1" fillId="4" borderId="6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9" fontId="0" fillId="4" borderId="6" xfId="2" applyFont="1" applyFill="1" applyBorder="1" applyAlignment="1" applyProtection="1">
      <alignment horizontal="center"/>
    </xf>
    <xf numFmtId="4" fontId="0" fillId="5" borderId="1" xfId="0" applyNumberFormat="1" applyFill="1" applyBorder="1" applyProtection="1">
      <protection locked="0"/>
    </xf>
    <xf numFmtId="4" fontId="0" fillId="7" borderId="1" xfId="0" applyNumberFormat="1" applyFill="1" applyBorder="1" applyProtection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ont="1" applyFill="1" applyAlignment="1">
      <alignment horizontal="right"/>
    </xf>
    <xf numFmtId="0" fontId="0" fillId="4" borderId="8" xfId="0" applyFill="1" applyBorder="1" applyProtection="1"/>
    <xf numFmtId="9" fontId="0" fillId="4" borderId="8" xfId="2" applyFont="1" applyFill="1" applyBorder="1" applyProtection="1"/>
    <xf numFmtId="0" fontId="13" fillId="4" borderId="9" xfId="0" applyFont="1" applyFill="1" applyBorder="1" applyProtection="1"/>
    <xf numFmtId="0" fontId="0" fillId="4" borderId="17" xfId="0" applyFill="1" applyBorder="1" applyProtection="1"/>
    <xf numFmtId="0" fontId="0" fillId="4" borderId="5" xfId="0" applyFill="1" applyBorder="1" applyProtection="1"/>
    <xf numFmtId="9" fontId="0" fillId="4" borderId="5" xfId="2" applyFont="1" applyFill="1" applyBorder="1" applyProtection="1"/>
    <xf numFmtId="0" fontId="13" fillId="4" borderId="15" xfId="0" applyFont="1" applyFill="1" applyBorder="1" applyProtection="1"/>
    <xf numFmtId="0" fontId="1" fillId="5" borderId="0" xfId="0" applyFont="1" applyFill="1" applyBorder="1" applyProtection="1"/>
    <xf numFmtId="0" fontId="17" fillId="5" borderId="0" xfId="0" applyFont="1" applyFill="1" applyBorder="1" applyProtection="1"/>
    <xf numFmtId="0" fontId="28" fillId="2" borderId="0" xfId="0" applyFont="1" applyFill="1" applyProtection="1"/>
    <xf numFmtId="0" fontId="29" fillId="2" borderId="0" xfId="0" applyFont="1" applyFill="1" applyProtection="1"/>
    <xf numFmtId="20" fontId="17" fillId="5" borderId="1" xfId="0" applyNumberFormat="1" applyFont="1" applyFill="1" applyBorder="1" applyProtection="1">
      <protection locked="0"/>
    </xf>
    <xf numFmtId="20" fontId="17" fillId="5" borderId="14" xfId="0" applyNumberFormat="1" applyFont="1" applyFill="1" applyBorder="1" applyProtection="1">
      <protection locked="0"/>
    </xf>
    <xf numFmtId="0" fontId="0" fillId="4" borderId="0" xfId="0" applyFill="1" applyAlignment="1"/>
    <xf numFmtId="0" fontId="18" fillId="2" borderId="0" xfId="0" applyFont="1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Border="1" applyAlignment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2" fillId="3" borderId="8" xfId="0" applyFont="1" applyFill="1" applyBorder="1" applyProtection="1"/>
    <xf numFmtId="0" fontId="35" fillId="3" borderId="0" xfId="0" applyFont="1" applyFill="1" applyBorder="1" applyProtection="1"/>
    <xf numFmtId="0" fontId="18" fillId="3" borderId="0" xfId="0" applyFont="1" applyFill="1" applyProtection="1"/>
    <xf numFmtId="0" fontId="12" fillId="6" borderId="7" xfId="0" applyFont="1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6" borderId="16" xfId="0" applyFill="1" applyBorder="1" applyProtection="1"/>
    <xf numFmtId="0" fontId="0" fillId="6" borderId="12" xfId="0" applyFill="1" applyBorder="1" applyProtection="1"/>
    <xf numFmtId="0" fontId="0" fillId="6" borderId="43" xfId="0" applyFill="1" applyBorder="1" applyProtection="1"/>
    <xf numFmtId="0" fontId="12" fillId="6" borderId="41" xfId="0" applyFont="1" applyFill="1" applyBorder="1" applyProtection="1"/>
    <xf numFmtId="0" fontId="0" fillId="6" borderId="42" xfId="0" applyFill="1" applyBorder="1" applyProtection="1"/>
    <xf numFmtId="0" fontId="0" fillId="6" borderId="0" xfId="0" applyFill="1" applyBorder="1" applyProtection="1"/>
    <xf numFmtId="0" fontId="0" fillId="5" borderId="44" xfId="0" applyFill="1" applyBorder="1" applyProtection="1"/>
    <xf numFmtId="0" fontId="0" fillId="5" borderId="45" xfId="0" applyFill="1" applyBorder="1" applyProtection="1"/>
    <xf numFmtId="0" fontId="0" fillId="5" borderId="46" xfId="0" applyFill="1" applyBorder="1" applyProtection="1"/>
    <xf numFmtId="0" fontId="0" fillId="5" borderId="47" xfId="0" applyFill="1" applyBorder="1" applyProtection="1"/>
    <xf numFmtId="0" fontId="0" fillId="5" borderId="4" xfId="0" applyFill="1" applyBorder="1" applyProtection="1"/>
    <xf numFmtId="0" fontId="0" fillId="5" borderId="48" xfId="0" applyFill="1" applyBorder="1" applyProtection="1"/>
    <xf numFmtId="0" fontId="0" fillId="5" borderId="41" xfId="0" applyFill="1" applyBorder="1" applyProtection="1"/>
    <xf numFmtId="0" fontId="0" fillId="5" borderId="42" xfId="0" applyFill="1" applyBorder="1" applyProtection="1"/>
    <xf numFmtId="0" fontId="0" fillId="5" borderId="43" xfId="0" applyFill="1" applyBorder="1" applyProtection="1"/>
    <xf numFmtId="0" fontId="31" fillId="5" borderId="49" xfId="0" applyFont="1" applyFill="1" applyBorder="1" applyProtection="1"/>
    <xf numFmtId="0" fontId="1" fillId="5" borderId="22" xfId="0" applyFont="1" applyFill="1" applyBorder="1" applyProtection="1"/>
    <xf numFmtId="0" fontId="0" fillId="5" borderId="22" xfId="0" applyFill="1" applyBorder="1" applyProtection="1"/>
    <xf numFmtId="0" fontId="0" fillId="5" borderId="50" xfId="0" applyFill="1" applyBorder="1" applyProtection="1"/>
    <xf numFmtId="0" fontId="0" fillId="5" borderId="51" xfId="0" applyFill="1" applyBorder="1" applyProtection="1"/>
    <xf numFmtId="0" fontId="0" fillId="5" borderId="52" xfId="0" applyFill="1" applyBorder="1" applyProtection="1"/>
    <xf numFmtId="0" fontId="0" fillId="5" borderId="53" xfId="0" applyFill="1" applyBorder="1" applyProtection="1"/>
    <xf numFmtId="0" fontId="0" fillId="6" borderId="0" xfId="0" applyFont="1" applyFill="1" applyBorder="1" applyAlignment="1" applyProtection="1"/>
    <xf numFmtId="0" fontId="0" fillId="3" borderId="0" xfId="0" applyFill="1" applyBorder="1"/>
    <xf numFmtId="0" fontId="30" fillId="3" borderId="0" xfId="0" applyFont="1" applyFill="1" applyBorder="1" applyProtection="1"/>
    <xf numFmtId="0" fontId="0" fillId="2" borderId="10" xfId="0" applyFont="1" applyFill="1" applyBorder="1" applyProtection="1"/>
    <xf numFmtId="0" fontId="0" fillId="2" borderId="13" xfId="0" applyFont="1" applyFill="1" applyBorder="1" applyProtection="1"/>
    <xf numFmtId="0" fontId="0" fillId="2" borderId="18" xfId="0" applyFont="1" applyFill="1" applyBorder="1" applyProtection="1"/>
    <xf numFmtId="0" fontId="0" fillId="2" borderId="20" xfId="0" applyFont="1" applyFill="1" applyBorder="1" applyProtection="1"/>
    <xf numFmtId="0" fontId="0" fillId="2" borderId="11" xfId="0" applyFont="1" applyFill="1" applyBorder="1" applyProtection="1"/>
    <xf numFmtId="0" fontId="0" fillId="2" borderId="21" xfId="0" applyFont="1" applyFill="1" applyBorder="1" applyProtection="1"/>
    <xf numFmtId="0" fontId="16" fillId="3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0" fontId="11" fillId="3" borderId="0" xfId="0" applyFont="1" applyFill="1" applyAlignment="1">
      <alignment horizontal="center" vertical="center"/>
    </xf>
    <xf numFmtId="0" fontId="0" fillId="3" borderId="0" xfId="0" applyFill="1"/>
    <xf numFmtId="14" fontId="0" fillId="3" borderId="0" xfId="0" applyNumberFormat="1" applyFill="1"/>
    <xf numFmtId="165" fontId="0" fillId="3" borderId="0" xfId="0" applyNumberFormat="1" applyFill="1"/>
    <xf numFmtId="0" fontId="11" fillId="3" borderId="0" xfId="0" applyFont="1" applyFill="1"/>
    <xf numFmtId="0" fontId="1" fillId="3" borderId="0" xfId="0" applyFont="1" applyFill="1"/>
    <xf numFmtId="14" fontId="0" fillId="3" borderId="54" xfId="0" applyNumberFormat="1" applyFill="1" applyBorder="1"/>
    <xf numFmtId="0" fontId="0" fillId="3" borderId="54" xfId="0" applyFill="1" applyBorder="1"/>
    <xf numFmtId="20" fontId="0" fillId="3" borderId="54" xfId="0" applyNumberFormat="1" applyFill="1" applyBorder="1"/>
    <xf numFmtId="0" fontId="36" fillId="3" borderId="0" xfId="0" applyFont="1" applyFill="1"/>
    <xf numFmtId="0" fontId="0" fillId="8" borderId="0" xfId="0" applyFill="1"/>
    <xf numFmtId="0" fontId="37" fillId="4" borderId="8" xfId="0" applyFont="1" applyFill="1" applyBorder="1" applyProtection="1"/>
    <xf numFmtId="0" fontId="37" fillId="4" borderId="5" xfId="0" applyFont="1" applyFill="1" applyBorder="1" applyProtection="1"/>
    <xf numFmtId="0" fontId="38" fillId="4" borderId="3" xfId="0" applyFont="1" applyFill="1" applyBorder="1" applyAlignment="1" applyProtection="1">
      <alignment horizontal="center"/>
    </xf>
    <xf numFmtId="0" fontId="38" fillId="4" borderId="2" xfId="0" applyFont="1" applyFill="1" applyBorder="1" applyAlignment="1" applyProtection="1">
      <alignment horizontal="center"/>
    </xf>
    <xf numFmtId="0" fontId="38" fillId="4" borderId="1" xfId="0" applyFont="1" applyFill="1" applyBorder="1" applyAlignment="1" applyProtection="1">
      <alignment horizontal="center"/>
    </xf>
    <xf numFmtId="0" fontId="37" fillId="4" borderId="1" xfId="0" applyFont="1" applyFill="1" applyBorder="1" applyAlignment="1" applyProtection="1">
      <alignment horizontal="center"/>
    </xf>
    <xf numFmtId="0" fontId="38" fillId="2" borderId="22" xfId="0" applyFont="1" applyFill="1" applyBorder="1" applyProtection="1"/>
    <xf numFmtId="4" fontId="37" fillId="2" borderId="1" xfId="0" applyNumberFormat="1" applyFont="1" applyFill="1" applyBorder="1" applyProtection="1">
      <protection locked="0"/>
    </xf>
    <xf numFmtId="0" fontId="37" fillId="2" borderId="0" xfId="0" applyFont="1" applyFill="1" applyProtection="1"/>
    <xf numFmtId="0" fontId="37" fillId="3" borderId="0" xfId="0" applyFont="1" applyFill="1" applyBorder="1" applyProtection="1"/>
    <xf numFmtId="0" fontId="37" fillId="3" borderId="5" xfId="0" applyFont="1" applyFill="1" applyBorder="1" applyProtection="1"/>
    <xf numFmtId="0" fontId="37" fillId="3" borderId="8" xfId="0" applyFont="1" applyFill="1" applyBorder="1" applyProtection="1"/>
    <xf numFmtId="4" fontId="0" fillId="2" borderId="1" xfId="0" applyNumberFormat="1" applyFill="1" applyBorder="1" applyAlignment="1" applyProtection="1">
      <alignment horizontal="center"/>
    </xf>
    <xf numFmtId="4" fontId="1" fillId="2" borderId="22" xfId="0" applyNumberFormat="1" applyFont="1" applyFill="1" applyBorder="1" applyAlignment="1" applyProtection="1">
      <alignment horizontal="center"/>
    </xf>
    <xf numFmtId="0" fontId="33" fillId="3" borderId="0" xfId="7" applyFont="1" applyFill="1" applyBorder="1" applyAlignment="1" applyProtection="1">
      <alignment horizontal="left"/>
    </xf>
    <xf numFmtId="0" fontId="1" fillId="4" borderId="44" xfId="0" applyFont="1" applyFill="1" applyBorder="1" applyAlignment="1" applyProtection="1">
      <alignment horizontal="left"/>
    </xf>
    <xf numFmtId="0" fontId="1" fillId="4" borderId="45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left"/>
    </xf>
    <xf numFmtId="0" fontId="1" fillId="4" borderId="47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48" xfId="0" applyFont="1" applyFill="1" applyBorder="1" applyAlignment="1" applyProtection="1">
      <alignment horizontal="left"/>
    </xf>
    <xf numFmtId="0" fontId="1" fillId="4" borderId="41" xfId="0" applyFont="1" applyFill="1" applyBorder="1" applyAlignment="1" applyProtection="1">
      <alignment horizontal="left" vertical="center"/>
    </xf>
    <xf numFmtId="0" fontId="1" fillId="4" borderId="42" xfId="0" applyFont="1" applyFill="1" applyBorder="1" applyAlignment="1" applyProtection="1">
      <alignment horizontal="left" vertical="center"/>
    </xf>
    <xf numFmtId="0" fontId="1" fillId="4" borderId="43" xfId="0" applyFont="1" applyFill="1" applyBorder="1" applyAlignment="1" applyProtection="1">
      <alignment horizontal="left" vertical="center"/>
    </xf>
    <xf numFmtId="0" fontId="1" fillId="4" borderId="49" xfId="0" applyFont="1" applyFill="1" applyBorder="1" applyAlignment="1" applyProtection="1">
      <alignment horizontal="left" vertical="center"/>
    </xf>
    <xf numFmtId="0" fontId="1" fillId="4" borderId="22" xfId="0" applyFont="1" applyFill="1" applyBorder="1" applyAlignment="1" applyProtection="1">
      <alignment horizontal="left" vertical="center"/>
    </xf>
    <xf numFmtId="0" fontId="1" fillId="4" borderId="50" xfId="0" applyFont="1" applyFill="1" applyBorder="1" applyAlignment="1" applyProtection="1">
      <alignment horizontal="left" vertical="center"/>
    </xf>
    <xf numFmtId="0" fontId="1" fillId="4" borderId="51" xfId="0" applyFont="1" applyFill="1" applyBorder="1" applyAlignment="1" applyProtection="1">
      <alignment horizontal="left"/>
    </xf>
    <xf numFmtId="0" fontId="1" fillId="4" borderId="52" xfId="0" applyFont="1" applyFill="1" applyBorder="1" applyAlignment="1" applyProtection="1">
      <alignment horizontal="left"/>
    </xf>
    <xf numFmtId="0" fontId="1" fillId="4" borderId="53" xfId="0" applyFont="1" applyFill="1" applyBorder="1" applyAlignment="1" applyProtection="1">
      <alignment horizontal="left"/>
    </xf>
    <xf numFmtId="0" fontId="1" fillId="4" borderId="51" xfId="0" applyFont="1" applyFill="1" applyBorder="1" applyAlignment="1" applyProtection="1">
      <alignment horizontal="left" wrapText="1"/>
    </xf>
    <xf numFmtId="0" fontId="1" fillId="4" borderId="52" xfId="0" applyFont="1" applyFill="1" applyBorder="1" applyAlignment="1" applyProtection="1">
      <alignment horizontal="left" wrapText="1"/>
    </xf>
    <xf numFmtId="0" fontId="1" fillId="4" borderId="53" xfId="0" applyFont="1" applyFill="1" applyBorder="1" applyAlignment="1" applyProtection="1">
      <alignment horizontal="left" wrapText="1"/>
    </xf>
    <xf numFmtId="0" fontId="18" fillId="3" borderId="0" xfId="0" applyFont="1" applyFill="1" applyBorder="1" applyProtection="1"/>
    <xf numFmtId="0" fontId="18" fillId="0" borderId="0" xfId="0" applyFont="1" applyProtection="1"/>
    <xf numFmtId="0" fontId="0" fillId="3" borderId="0" xfId="0" applyFont="1" applyFill="1" applyBorder="1"/>
    <xf numFmtId="0" fontId="1" fillId="3" borderId="0" xfId="0" applyFont="1" applyFill="1" applyBorder="1" applyAlignment="1" applyProtection="1">
      <alignment horizontal="center" vertical="center"/>
    </xf>
    <xf numFmtId="0" fontId="16" fillId="6" borderId="18" xfId="0" applyFont="1" applyFill="1" applyBorder="1" applyAlignment="1" applyProtection="1">
      <alignment horizontal="center"/>
    </xf>
    <xf numFmtId="0" fontId="16" fillId="6" borderId="19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Border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49" fontId="0" fillId="0" borderId="57" xfId="0" applyNumberFormat="1" applyBorder="1" applyAlignment="1">
      <alignment horizontal="left"/>
    </xf>
    <xf numFmtId="0" fontId="0" fillId="0" borderId="58" xfId="0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4" fontId="0" fillId="4" borderId="39" xfId="0" applyNumberFormat="1" applyFont="1" applyFill="1" applyBorder="1" applyAlignment="1">
      <alignment horizontal="center"/>
    </xf>
    <xf numFmtId="14" fontId="0" fillId="4" borderId="31" xfId="0" applyNumberFormat="1" applyFont="1" applyFill="1" applyBorder="1" applyAlignment="1">
      <alignment horizontal="center"/>
    </xf>
    <xf numFmtId="14" fontId="0" fillId="4" borderId="40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3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4" borderId="32" xfId="0" applyNumberFormat="1" applyFont="1" applyFill="1" applyBorder="1" applyAlignment="1">
      <alignment horizontal="center"/>
    </xf>
    <xf numFmtId="14" fontId="0" fillId="4" borderId="33" xfId="0" applyNumberFormat="1" applyFont="1" applyFill="1" applyBorder="1" applyAlignment="1">
      <alignment horizontal="center"/>
    </xf>
    <xf numFmtId="14" fontId="0" fillId="4" borderId="34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3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14" fontId="0" fillId="4" borderId="36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0" xfId="0" applyFont="1" applyBorder="1" applyAlignment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11" fillId="0" borderId="0" xfId="0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/>
    <xf numFmtId="14" fontId="17" fillId="0" borderId="16" xfId="0" applyNumberFormat="1" applyFont="1" applyFill="1" applyBorder="1" applyAlignment="1" applyProtection="1">
      <alignment horizontal="center"/>
    </xf>
    <xf numFmtId="14" fontId="17" fillId="0" borderId="0" xfId="0" applyNumberFormat="1" applyFont="1" applyFill="1" applyBorder="1" applyAlignment="1" applyProtection="1">
      <alignment horizontal="center"/>
    </xf>
    <xf numFmtId="14" fontId="17" fillId="0" borderId="17" xfId="0" applyNumberFormat="1" applyFont="1" applyFill="1" applyBorder="1" applyAlignment="1" applyProtection="1">
      <alignment horizontal="center"/>
    </xf>
    <xf numFmtId="14" fontId="17" fillId="0" borderId="5" xfId="0" applyNumberFormat="1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164" fontId="17" fillId="0" borderId="8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0" borderId="5" xfId="0" applyNumberFormat="1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/>
    </xf>
    <xf numFmtId="14" fontId="17" fillId="0" borderId="7" xfId="0" applyNumberFormat="1" applyFont="1" applyFill="1" applyBorder="1" applyAlignment="1" applyProtection="1">
      <alignment horizontal="center"/>
    </xf>
    <xf numFmtId="14" fontId="17" fillId="0" borderId="8" xfId="0" applyNumberFormat="1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9" fontId="17" fillId="0" borderId="8" xfId="2" applyFont="1" applyFill="1" applyBorder="1" applyAlignment="1" applyProtection="1">
      <alignment horizontal="center"/>
    </xf>
    <xf numFmtId="9" fontId="17" fillId="0" borderId="9" xfId="2" applyFont="1" applyFill="1" applyBorder="1" applyAlignment="1" applyProtection="1">
      <alignment horizontal="center"/>
    </xf>
    <xf numFmtId="9" fontId="17" fillId="0" borderId="0" xfId="2" applyFont="1" applyFill="1" applyBorder="1" applyAlignment="1" applyProtection="1">
      <alignment horizontal="center"/>
    </xf>
    <xf numFmtId="9" fontId="17" fillId="0" borderId="12" xfId="2" applyFont="1" applyFill="1" applyBorder="1" applyAlignment="1" applyProtection="1">
      <alignment horizontal="center"/>
    </xf>
    <xf numFmtId="9" fontId="17" fillId="0" borderId="5" xfId="2" applyFont="1" applyFill="1" applyBorder="1" applyAlignment="1" applyProtection="1">
      <alignment horizontal="center"/>
    </xf>
    <xf numFmtId="9" fontId="17" fillId="0" borderId="15" xfId="2" applyFont="1" applyFill="1" applyBorder="1" applyAlignment="1" applyProtection="1">
      <alignment horizontal="center"/>
    </xf>
    <xf numFmtId="165" fontId="16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0" fillId="0" borderId="5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7" fontId="0" fillId="0" borderId="0" xfId="1" applyNumberFormat="1" applyFont="1" applyAlignment="1">
      <alignment horizontal="left"/>
    </xf>
    <xf numFmtId="2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22" fontId="0" fillId="0" borderId="0" xfId="0" applyNumberFormat="1" applyFont="1" applyFill="1" applyAlignment="1">
      <alignment horizontal="center"/>
    </xf>
    <xf numFmtId="0" fontId="39" fillId="3" borderId="55" xfId="0" applyFont="1" applyFill="1" applyBorder="1" applyAlignment="1">
      <alignment horizontal="left" vertical="center" wrapText="1"/>
    </xf>
  </cellXfs>
  <cellStyles count="8">
    <cellStyle name="Hyperlink 2" xfId="5"/>
    <cellStyle name="Link" xfId="7" builtinId="8"/>
    <cellStyle name="Prozent" xfId="2" builtinId="5"/>
    <cellStyle name="Prozent 2" xfId="6"/>
    <cellStyle name="Standard" xfId="0" builtinId="0"/>
    <cellStyle name="Standard 2" xfId="4"/>
    <cellStyle name="Standard 2 2" xfId="3"/>
    <cellStyle name="Währung" xfId="1" builtinId="4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annd/AppData/Local/Microsoft/Windows/Temporary%20Internet%20Files/Content.Outlook/T3VPKAK0/Users/rupps/AppData/Local/Temp/wz0cbc/Anleitung4telRechnung_Bio_pausch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nleitung"/>
      <sheetName val="Schritt 1 - Stammdaten"/>
      <sheetName val="Schritt 2 - Regelungszeit"/>
      <sheetName val="Schritt 3 - Zeitreihe"/>
      <sheetName val="Schritt 4 - Druck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3">
          <cell r="B203">
            <v>187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wh-netz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4:B24"/>
  <sheetViews>
    <sheetView workbookViewId="0">
      <selection activeCell="H15" sqref="H15"/>
    </sheetView>
  </sheetViews>
  <sheetFormatPr baseColWidth="10" defaultRowHeight="15"/>
  <cols>
    <col min="2" max="2" width="40.85546875" customWidth="1"/>
  </cols>
  <sheetData>
    <row r="4" spans="1:2">
      <c r="A4" s="2" t="s">
        <v>50</v>
      </c>
      <c r="B4" s="2" t="s">
        <v>0</v>
      </c>
    </row>
    <row r="5" spans="1:2">
      <c r="A5" s="1" t="s">
        <v>52</v>
      </c>
      <c r="B5" s="1" t="s">
        <v>51</v>
      </c>
    </row>
    <row r="6" spans="1:2">
      <c r="A6" s="1" t="s">
        <v>53</v>
      </c>
      <c r="B6" s="1" t="s">
        <v>54</v>
      </c>
    </row>
    <row r="7" spans="1:2">
      <c r="A7" s="1" t="s">
        <v>55</v>
      </c>
      <c r="B7" s="1" t="s">
        <v>56</v>
      </c>
    </row>
    <row r="8" spans="1:2">
      <c r="A8" s="1" t="s">
        <v>57</v>
      </c>
      <c r="B8" s="1" t="s">
        <v>58</v>
      </c>
    </row>
    <row r="9" spans="1:2">
      <c r="A9" s="1" t="s">
        <v>59</v>
      </c>
      <c r="B9" s="1" t="s">
        <v>60</v>
      </c>
    </row>
    <row r="10" spans="1:2">
      <c r="A10" s="1" t="s">
        <v>101</v>
      </c>
      <c r="B10" s="1" t="s">
        <v>102</v>
      </c>
    </row>
    <row r="11" spans="1:2">
      <c r="A11" s="1" t="s">
        <v>106</v>
      </c>
      <c r="B11" s="1" t="s">
        <v>107</v>
      </c>
    </row>
    <row r="12" spans="1:2">
      <c r="A12" s="1" t="s">
        <v>108</v>
      </c>
      <c r="B12" s="1" t="s">
        <v>109</v>
      </c>
    </row>
    <row r="13" spans="1:2">
      <c r="A13" s="1" t="s">
        <v>111</v>
      </c>
      <c r="B13" s="1" t="s">
        <v>110</v>
      </c>
    </row>
    <row r="14" spans="1:2">
      <c r="A14" s="1" t="s">
        <v>112</v>
      </c>
      <c r="B14" s="1" t="s">
        <v>113</v>
      </c>
    </row>
    <row r="15" spans="1:2">
      <c r="A15" s="1" t="s">
        <v>118</v>
      </c>
      <c r="B15" s="1" t="s">
        <v>119</v>
      </c>
    </row>
    <row r="16" spans="1:2">
      <c r="A16" s="1" t="s">
        <v>129</v>
      </c>
      <c r="B16" s="1" t="s">
        <v>130</v>
      </c>
    </row>
    <row r="17" spans="1:2">
      <c r="A17" s="66" t="s">
        <v>139</v>
      </c>
      <c r="B17" s="66" t="s">
        <v>140</v>
      </c>
    </row>
    <row r="18" spans="1:2">
      <c r="A18" s="66" t="s">
        <v>141</v>
      </c>
      <c r="B18" s="71" t="s">
        <v>142</v>
      </c>
    </row>
    <row r="19" spans="1:2">
      <c r="A19" s="66" t="s">
        <v>143</v>
      </c>
      <c r="B19" s="66" t="s">
        <v>144</v>
      </c>
    </row>
    <row r="20" spans="1:2">
      <c r="A20" s="66" t="s">
        <v>148</v>
      </c>
      <c r="B20" s="66" t="s">
        <v>149</v>
      </c>
    </row>
    <row r="21" spans="1:2">
      <c r="A21" s="66" t="s">
        <v>152</v>
      </c>
      <c r="B21" s="66"/>
    </row>
    <row r="22" spans="1:2">
      <c r="A22" s="66" t="s">
        <v>153</v>
      </c>
      <c r="B22" s="66" t="s">
        <v>154</v>
      </c>
    </row>
    <row r="23" spans="1:2">
      <c r="A23" s="66" t="s">
        <v>163</v>
      </c>
      <c r="B23" s="66" t="s">
        <v>164</v>
      </c>
    </row>
    <row r="24" spans="1:2">
      <c r="A24" s="66" t="s">
        <v>165</v>
      </c>
      <c r="B24" s="66" t="s">
        <v>166</v>
      </c>
    </row>
  </sheetData>
  <sheetProtection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B83"/>
  <sheetViews>
    <sheetView topLeftCell="A7" zoomScaleNormal="100" workbookViewId="0">
      <selection activeCell="C18" sqref="C18:K29"/>
    </sheetView>
  </sheetViews>
  <sheetFormatPr baseColWidth="10" defaultRowHeight="15"/>
  <cols>
    <col min="1" max="1" width="14.7109375" style="177" customWidth="1"/>
    <col min="2" max="2" width="19.28515625" style="177" customWidth="1"/>
    <col min="3" max="5" width="9.7109375" style="177" customWidth="1"/>
    <col min="6" max="12" width="14.7109375" style="177" customWidth="1"/>
    <col min="13" max="15" width="9.7109375" style="177" customWidth="1"/>
    <col min="16" max="16" width="18.7109375" style="177" customWidth="1"/>
    <col min="17" max="17" width="14.7109375" style="177" customWidth="1"/>
    <col min="18" max="18" width="6.7109375" style="177" customWidth="1"/>
    <col min="19" max="16384" width="11.42578125" style="177"/>
  </cols>
  <sheetData>
    <row r="1" spans="1:28" ht="20.100000000000001" customHeight="1">
      <c r="A1" s="187" t="s">
        <v>181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  <c r="S1" s="178"/>
      <c r="AB1" s="178"/>
    </row>
    <row r="2" spans="1:28">
      <c r="A2" s="190"/>
      <c r="B2" s="5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91"/>
    </row>
    <row r="3" spans="1:28">
      <c r="A3" s="190"/>
      <c r="B3" s="180" t="s">
        <v>213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91"/>
    </row>
    <row r="4" spans="1:28">
      <c r="A4" s="190"/>
      <c r="B4" s="179" t="s">
        <v>214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91"/>
      <c r="R4" s="50"/>
    </row>
    <row r="5" spans="1:28">
      <c r="A5" s="190"/>
      <c r="B5" s="179" t="s">
        <v>215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91"/>
      <c r="R5" s="50"/>
    </row>
    <row r="6" spans="1:28">
      <c r="A6" s="190"/>
      <c r="B6" s="179" t="s">
        <v>216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91"/>
      <c r="R6" s="50"/>
    </row>
    <row r="7" spans="1:28">
      <c r="A7" s="190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91"/>
      <c r="R7" s="50"/>
    </row>
    <row r="8" spans="1:28">
      <c r="A8" s="190"/>
      <c r="B8" s="179" t="s">
        <v>229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91"/>
      <c r="R8" s="50"/>
    </row>
    <row r="9" spans="1:28">
      <c r="A9" s="190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91"/>
      <c r="R9" s="50"/>
    </row>
    <row r="10" spans="1:28" ht="20.100000000000001" customHeight="1">
      <c r="A10" s="193" t="s">
        <v>217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2"/>
    </row>
    <row r="11" spans="1:28">
      <c r="A11" s="190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1"/>
    </row>
    <row r="12" spans="1:28" ht="15.75">
      <c r="A12" s="190"/>
      <c r="B12" s="214" t="s">
        <v>182</v>
      </c>
      <c r="C12" s="50" t="s">
        <v>183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191"/>
    </row>
    <row r="13" spans="1:28">
      <c r="A13" s="19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91"/>
    </row>
    <row r="14" spans="1:28" ht="15.75">
      <c r="A14" s="190"/>
      <c r="B14" s="214" t="s">
        <v>184</v>
      </c>
      <c r="C14" s="50" t="s">
        <v>218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91"/>
    </row>
    <row r="15" spans="1:28">
      <c r="A15" s="19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91"/>
    </row>
    <row r="16" spans="1:28" ht="15.75">
      <c r="A16" s="190"/>
      <c r="B16" s="214" t="s">
        <v>185</v>
      </c>
      <c r="C16" s="50" t="s">
        <v>186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91"/>
    </row>
    <row r="17" spans="1:19" ht="15.75" thickBot="1">
      <c r="A17" s="19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191"/>
    </row>
    <row r="18" spans="1:19" ht="15.75">
      <c r="A18" s="190"/>
      <c r="B18" s="214" t="s">
        <v>187</v>
      </c>
      <c r="C18" s="255" t="s">
        <v>116</v>
      </c>
      <c r="D18" s="256"/>
      <c r="E18" s="257"/>
      <c r="F18" s="196" t="s">
        <v>188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91"/>
    </row>
    <row r="19" spans="1:19">
      <c r="A19" s="190"/>
      <c r="B19" s="50"/>
      <c r="C19" s="258" t="s">
        <v>11</v>
      </c>
      <c r="D19" s="259"/>
      <c r="E19" s="260"/>
      <c r="F19" s="199" t="s">
        <v>189</v>
      </c>
      <c r="G19" s="200"/>
      <c r="H19" s="200"/>
      <c r="I19" s="200"/>
      <c r="J19" s="200"/>
      <c r="K19" s="200"/>
      <c r="L19" s="200"/>
      <c r="M19" s="200"/>
      <c r="N19" s="200"/>
      <c r="O19" s="200"/>
      <c r="P19" s="201"/>
      <c r="Q19" s="191"/>
      <c r="S19" s="50"/>
    </row>
    <row r="20" spans="1:19">
      <c r="A20" s="190"/>
      <c r="B20" s="50"/>
      <c r="C20" s="261" t="s">
        <v>190</v>
      </c>
      <c r="D20" s="262"/>
      <c r="E20" s="263"/>
      <c r="F20" s="202" t="s">
        <v>191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4"/>
      <c r="Q20" s="191"/>
    </row>
    <row r="21" spans="1:19">
      <c r="A21" s="190"/>
      <c r="B21" s="50"/>
      <c r="C21" s="264"/>
      <c r="D21" s="265"/>
      <c r="E21" s="266"/>
      <c r="F21" s="205" t="s">
        <v>219</v>
      </c>
      <c r="G21" s="206"/>
      <c r="H21" s="206"/>
      <c r="I21" s="206"/>
      <c r="J21" s="206"/>
      <c r="K21" s="206"/>
      <c r="L21" s="207"/>
      <c r="M21" s="207"/>
      <c r="N21" s="207"/>
      <c r="O21" s="207"/>
      <c r="P21" s="208"/>
      <c r="Q21" s="191"/>
    </row>
    <row r="22" spans="1:19">
      <c r="A22" s="190"/>
      <c r="B22" s="50"/>
      <c r="C22" s="258" t="s">
        <v>38</v>
      </c>
      <c r="D22" s="259"/>
      <c r="E22" s="260"/>
      <c r="F22" s="199" t="s">
        <v>220</v>
      </c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191"/>
    </row>
    <row r="23" spans="1:19">
      <c r="A23" s="190"/>
      <c r="B23" s="50"/>
      <c r="C23" s="258" t="s">
        <v>34</v>
      </c>
      <c r="D23" s="259"/>
      <c r="E23" s="260"/>
      <c r="F23" s="199" t="s">
        <v>192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1"/>
      <c r="Q23" s="191"/>
    </row>
    <row r="24" spans="1:19" ht="15.75" thickBot="1">
      <c r="A24" s="190"/>
      <c r="B24" s="50"/>
      <c r="C24" s="267" t="s">
        <v>35</v>
      </c>
      <c r="D24" s="268"/>
      <c r="E24" s="269"/>
      <c r="F24" s="209" t="s">
        <v>220</v>
      </c>
      <c r="G24" s="210"/>
      <c r="H24" s="210"/>
      <c r="I24" s="210"/>
      <c r="J24" s="210"/>
      <c r="K24" s="210"/>
      <c r="L24" s="210"/>
      <c r="M24" s="210"/>
      <c r="N24" s="210"/>
      <c r="O24" s="210"/>
      <c r="P24" s="211"/>
      <c r="Q24" s="191"/>
    </row>
    <row r="25" spans="1:19" ht="15.75" thickBot="1">
      <c r="A25" s="19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91"/>
    </row>
    <row r="26" spans="1:19" ht="15.75">
      <c r="A26" s="190"/>
      <c r="B26" s="214" t="s">
        <v>193</v>
      </c>
      <c r="C26" s="255" t="s">
        <v>194</v>
      </c>
      <c r="D26" s="256"/>
      <c r="E26" s="257"/>
      <c r="F26" s="196" t="s">
        <v>254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8"/>
      <c r="Q26" s="191"/>
    </row>
    <row r="27" spans="1:19">
      <c r="A27" s="190"/>
      <c r="B27" s="50"/>
      <c r="C27" s="258" t="s">
        <v>255</v>
      </c>
      <c r="D27" s="259"/>
      <c r="E27" s="260"/>
      <c r="F27" s="199" t="s">
        <v>195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191"/>
    </row>
    <row r="28" spans="1:19">
      <c r="A28" s="190"/>
      <c r="B28" s="50"/>
      <c r="C28" s="258" t="s">
        <v>178</v>
      </c>
      <c r="D28" s="259"/>
      <c r="E28" s="260"/>
      <c r="F28" s="199" t="s">
        <v>220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1"/>
      <c r="Q28" s="191"/>
    </row>
    <row r="29" spans="1:19" ht="30" customHeight="1" thickBot="1">
      <c r="A29" s="190"/>
      <c r="B29" s="50"/>
      <c r="C29" s="270" t="s">
        <v>256</v>
      </c>
      <c r="D29" s="271"/>
      <c r="E29" s="272"/>
      <c r="F29" s="209" t="s">
        <v>196</v>
      </c>
      <c r="G29" s="210"/>
      <c r="H29" s="210"/>
      <c r="I29" s="210"/>
      <c r="J29" s="210"/>
      <c r="K29" s="210"/>
      <c r="L29" s="210"/>
      <c r="M29" s="210"/>
      <c r="N29" s="210"/>
      <c r="O29" s="210"/>
      <c r="P29" s="211"/>
      <c r="Q29" s="191"/>
    </row>
    <row r="30" spans="1:19">
      <c r="A30" s="190"/>
      <c r="B30" s="50"/>
      <c r="C30" s="181"/>
      <c r="D30" s="181"/>
      <c r="E30" s="181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91"/>
    </row>
    <row r="31" spans="1:19" ht="18.75">
      <c r="A31" s="193" t="s">
        <v>197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2"/>
      <c r="S31" s="50"/>
    </row>
    <row r="32" spans="1:19">
      <c r="A32" s="19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91"/>
      <c r="S32" s="50"/>
    </row>
    <row r="33" spans="1:21">
      <c r="A33" s="190"/>
      <c r="B33" s="50" t="s">
        <v>221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191"/>
      <c r="S33" s="50"/>
    </row>
    <row r="34" spans="1:21">
      <c r="A34" s="190"/>
      <c r="B34" s="50" t="s">
        <v>198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91"/>
    </row>
    <row r="35" spans="1:21">
      <c r="A35" s="190"/>
      <c r="B35" s="50" t="s">
        <v>199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91"/>
    </row>
    <row r="36" spans="1:21">
      <c r="A36" s="190"/>
      <c r="B36" s="50" t="s">
        <v>200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91"/>
    </row>
    <row r="37" spans="1:21">
      <c r="A37" s="190"/>
      <c r="B37" s="50" t="s">
        <v>201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91"/>
    </row>
    <row r="38" spans="1:21">
      <c r="A38" s="19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191"/>
    </row>
    <row r="39" spans="1:21" ht="18.75">
      <c r="A39" s="193" t="s">
        <v>202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2"/>
      <c r="T39" s="50"/>
      <c r="U39" s="50"/>
    </row>
    <row r="40" spans="1:21">
      <c r="A40" s="19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1"/>
      <c r="U40" s="50"/>
    </row>
    <row r="41" spans="1:21">
      <c r="A41" s="190"/>
      <c r="B41" s="50" t="s">
        <v>222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191"/>
      <c r="T41" s="50"/>
    </row>
    <row r="42" spans="1:21">
      <c r="A42" s="19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191"/>
    </row>
    <row r="43" spans="1:21">
      <c r="A43" s="19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191"/>
    </row>
    <row r="44" spans="1:21" ht="18.75">
      <c r="A44" s="193" t="s">
        <v>203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2"/>
    </row>
    <row r="45" spans="1:21">
      <c r="A45" s="19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91"/>
    </row>
    <row r="46" spans="1:21">
      <c r="A46" s="190"/>
      <c r="B46" s="50" t="s">
        <v>204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191"/>
    </row>
    <row r="47" spans="1:21">
      <c r="A47" s="190"/>
      <c r="B47" s="50" t="s">
        <v>205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91"/>
    </row>
    <row r="48" spans="1:21">
      <c r="A48" s="190"/>
      <c r="B48" s="254" t="s">
        <v>224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191"/>
    </row>
    <row r="49" spans="1:17">
      <c r="A49" s="190"/>
      <c r="B49" s="50" t="s">
        <v>206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91"/>
    </row>
    <row r="50" spans="1:17">
      <c r="A50" s="190"/>
      <c r="B50" s="182" t="s">
        <v>207</v>
      </c>
      <c r="C50" s="50"/>
      <c r="D50" s="182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191"/>
    </row>
    <row r="51" spans="1:17">
      <c r="A51" s="190"/>
      <c r="B51" s="275" t="s">
        <v>170</v>
      </c>
      <c r="C51" s="275"/>
      <c r="D51" s="275"/>
      <c r="E51" s="275"/>
      <c r="F51" s="275"/>
      <c r="G51" s="275"/>
      <c r="H51" s="275"/>
      <c r="I51" s="275"/>
      <c r="J51" s="275"/>
      <c r="K51" s="213"/>
      <c r="L51" s="213"/>
      <c r="M51" s="213"/>
      <c r="N51" s="213"/>
      <c r="O51" s="213"/>
      <c r="P51" s="50"/>
      <c r="Q51" s="191"/>
    </row>
    <row r="52" spans="1:17">
      <c r="A52" s="190"/>
      <c r="B52" s="275" t="s">
        <v>174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50"/>
      <c r="Q52" s="191"/>
    </row>
    <row r="53" spans="1:17">
      <c r="A53" s="190"/>
      <c r="B53" s="17" t="s">
        <v>175</v>
      </c>
      <c r="C53" s="16"/>
      <c r="D53" s="16"/>
      <c r="E53" s="16"/>
      <c r="F53" s="16"/>
      <c r="G53" s="16"/>
      <c r="H53" s="16"/>
      <c r="I53" s="16"/>
      <c r="J53" s="16"/>
      <c r="K53" s="16"/>
      <c r="L53" s="213"/>
      <c r="M53" s="213"/>
      <c r="N53" s="213"/>
      <c r="O53" s="213"/>
      <c r="P53" s="50"/>
      <c r="Q53" s="191"/>
    </row>
    <row r="54" spans="1:17">
      <c r="A54" s="190"/>
      <c r="B54" s="183" t="s">
        <v>223</v>
      </c>
      <c r="C54" s="183"/>
      <c r="D54" s="183"/>
      <c r="E54" s="50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50"/>
      <c r="Q54" s="191"/>
    </row>
    <row r="55" spans="1:17">
      <c r="A55" s="190"/>
      <c r="B55" s="183"/>
      <c r="C55" s="183"/>
      <c r="D55" s="183"/>
      <c r="E55" s="50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50"/>
      <c r="Q55" s="191"/>
    </row>
    <row r="56" spans="1:17" ht="15.75" thickBot="1">
      <c r="A56" s="190"/>
      <c r="B56" s="195"/>
      <c r="C56" s="212"/>
      <c r="D56" s="212"/>
      <c r="E56" s="195"/>
      <c r="F56" s="212"/>
      <c r="G56" s="212"/>
      <c r="H56" s="212"/>
      <c r="I56" s="212"/>
      <c r="J56" s="212"/>
      <c r="K56" s="195"/>
      <c r="L56" s="195"/>
      <c r="M56" s="195"/>
      <c r="N56" s="195"/>
      <c r="O56" s="195"/>
      <c r="P56" s="195"/>
      <c r="Q56" s="191"/>
    </row>
    <row r="57" spans="1:17" ht="18.75">
      <c r="A57" s="184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0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50"/>
    </row>
    <row r="61" spans="1:17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0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50"/>
    </row>
    <row r="63" spans="1:17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185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76" spans="1:17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</row>
    <row r="77" spans="1:17"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</row>
    <row r="78" spans="1:17">
      <c r="B78" s="186"/>
      <c r="C78" s="273" t="s">
        <v>208</v>
      </c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1:17">
      <c r="B79" s="186"/>
      <c r="C79" s="273" t="s">
        <v>209</v>
      </c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108"/>
    </row>
    <row r="80" spans="1:17">
      <c r="B80" s="186"/>
      <c r="C80" s="273" t="s">
        <v>210</v>
      </c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108"/>
    </row>
    <row r="81" spans="2:17">
      <c r="B81" s="186"/>
      <c r="C81" s="273" t="s">
        <v>211</v>
      </c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2:17">
      <c r="B82" s="186"/>
      <c r="C82" s="273" t="s">
        <v>212</v>
      </c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</row>
    <row r="83" spans="2:17">
      <c r="B83" s="186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</row>
  </sheetData>
  <sheetProtection selectLockedCells="1"/>
  <mergeCells count="21">
    <mergeCell ref="C82:Q82"/>
    <mergeCell ref="C83:Q83"/>
    <mergeCell ref="B51:J51"/>
    <mergeCell ref="B52:O52"/>
    <mergeCell ref="C60:P60"/>
    <mergeCell ref="C62:P62"/>
    <mergeCell ref="C78:Q78"/>
    <mergeCell ref="C79:P79"/>
    <mergeCell ref="C80:P80"/>
    <mergeCell ref="C81:Q81"/>
    <mergeCell ref="B48:P48"/>
    <mergeCell ref="C18:E18"/>
    <mergeCell ref="C19:E19"/>
    <mergeCell ref="C20:E21"/>
    <mergeCell ref="C22:E22"/>
    <mergeCell ref="C23:E23"/>
    <mergeCell ref="C24:E24"/>
    <mergeCell ref="C26:E26"/>
    <mergeCell ref="C27:E27"/>
    <mergeCell ref="C28:E28"/>
    <mergeCell ref="C29:E29"/>
  </mergeCells>
  <hyperlinks>
    <hyperlink ref="B48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3"/>
  <sheetViews>
    <sheetView zoomScaleNormal="100" workbookViewId="0">
      <selection activeCell="F23" sqref="F23:G25"/>
    </sheetView>
  </sheetViews>
  <sheetFormatPr baseColWidth="10" defaultRowHeight="15"/>
  <cols>
    <col min="1" max="1" width="17.5703125" style="112" customWidth="1"/>
    <col min="2" max="2" width="3.5703125" style="112" customWidth="1"/>
    <col min="3" max="3" width="41.85546875" style="112" customWidth="1"/>
    <col min="4" max="4" width="17" style="112" customWidth="1"/>
    <col min="5" max="5" width="11.42578125" style="128"/>
    <col min="6" max="6" width="12.28515625" style="112" customWidth="1"/>
    <col min="7" max="7" width="39.7109375" style="112" customWidth="1"/>
    <col min="8" max="13" width="11.42578125" style="112"/>
    <col min="14" max="14" width="22.140625" style="112" customWidth="1"/>
    <col min="15" max="16384" width="11.42578125" style="112"/>
  </cols>
  <sheetData>
    <row r="1" spans="1:15" ht="27.75">
      <c r="A1" s="109" t="s">
        <v>168</v>
      </c>
      <c r="B1" s="110"/>
      <c r="C1" s="110"/>
      <c r="D1" s="110"/>
      <c r="E1" s="110"/>
      <c r="F1" s="110"/>
      <c r="G1" s="110"/>
      <c r="H1" s="110"/>
      <c r="I1" s="111"/>
    </row>
    <row r="2" spans="1:15" thickBot="1">
      <c r="A2" s="113"/>
      <c r="B2" s="114"/>
      <c r="C2" s="114"/>
      <c r="D2" s="114"/>
      <c r="E2" s="114"/>
      <c r="F2" s="114"/>
      <c r="G2" s="114"/>
      <c r="H2" s="114"/>
      <c r="I2" s="115"/>
    </row>
    <row r="3" spans="1:15">
      <c r="A3" s="116"/>
      <c r="B3" s="117"/>
      <c r="C3" s="117"/>
      <c r="D3" s="117"/>
      <c r="E3" s="117"/>
      <c r="F3" s="117"/>
      <c r="G3" s="117"/>
      <c r="H3" s="117"/>
      <c r="I3" s="118"/>
    </row>
    <row r="4" spans="1:15">
      <c r="A4" s="169" t="s">
        <v>177</v>
      </c>
      <c r="B4" s="169"/>
      <c r="C4" s="169"/>
      <c r="D4" s="170"/>
      <c r="E4" s="21"/>
      <c r="F4" s="21"/>
      <c r="G4" s="21"/>
      <c r="H4" s="21"/>
      <c r="I4" s="22"/>
      <c r="N4" s="171"/>
      <c r="O4" s="171"/>
    </row>
    <row r="5" spans="1:15">
      <c r="A5" s="21"/>
      <c r="B5" s="21"/>
      <c r="C5" s="21"/>
      <c r="D5" s="21"/>
      <c r="E5" s="21"/>
      <c r="F5" s="21"/>
      <c r="G5" s="21"/>
      <c r="H5" s="21"/>
      <c r="I5" s="22"/>
      <c r="N5" s="171"/>
      <c r="O5" s="171"/>
    </row>
    <row r="6" spans="1:15">
      <c r="A6" s="24" t="s">
        <v>61</v>
      </c>
      <c r="B6" s="21"/>
      <c r="C6" s="21"/>
      <c r="D6" s="21"/>
      <c r="E6" s="24" t="s">
        <v>115</v>
      </c>
      <c r="F6" s="21"/>
      <c r="G6" s="21"/>
      <c r="H6" s="21"/>
      <c r="I6" s="22"/>
      <c r="N6" s="171"/>
      <c r="O6" s="171"/>
    </row>
    <row r="7" spans="1:15" ht="18.75">
      <c r="A7" s="20"/>
      <c r="B7" s="21"/>
      <c r="C7" s="21"/>
      <c r="D7" s="21"/>
      <c r="E7" s="21"/>
      <c r="F7" s="21"/>
      <c r="G7" s="21"/>
      <c r="H7" s="21"/>
      <c r="I7" s="22"/>
      <c r="N7" s="172">
        <f>SUM(N8:N32)</f>
        <v>0</v>
      </c>
      <c r="O7" s="171"/>
    </row>
    <row r="8" spans="1:15">
      <c r="A8" s="120" t="s">
        <v>27</v>
      </c>
      <c r="B8" s="121"/>
      <c r="C8" s="122"/>
      <c r="D8" s="19" t="str">
        <f>IF($N$7=0,"",IF(C8&lt;&gt;"","","unvollständig"))</f>
        <v/>
      </c>
      <c r="E8" s="120" t="s">
        <v>116</v>
      </c>
      <c r="F8" s="121"/>
      <c r="G8" s="123"/>
      <c r="H8" s="19" t="str">
        <f t="shared" ref="H8:H13" si="0">IF($N$7=0,"",IF(G8&lt;&gt;"","","unvollständig"))</f>
        <v/>
      </c>
      <c r="I8" s="22"/>
      <c r="N8" s="171">
        <f t="shared" ref="N8:N12" si="1">IF(C8="",0,1)</f>
        <v>0</v>
      </c>
      <c r="O8" s="171"/>
    </row>
    <row r="9" spans="1:15">
      <c r="A9" s="120" t="s">
        <v>28</v>
      </c>
      <c r="B9" s="121"/>
      <c r="C9" s="122"/>
      <c r="D9" s="19" t="str">
        <f t="shared" ref="D9:D12" si="2">IF($N$7=0,"",IF(C9&lt;&gt;"","","unvollständig"))</f>
        <v/>
      </c>
      <c r="E9" s="120" t="s">
        <v>11</v>
      </c>
      <c r="F9" s="121"/>
      <c r="G9" s="124"/>
      <c r="H9" s="19" t="str">
        <f t="shared" si="0"/>
        <v/>
      </c>
      <c r="I9" s="22"/>
      <c r="N9" s="171">
        <f t="shared" si="1"/>
        <v>0</v>
      </c>
      <c r="O9" s="171"/>
    </row>
    <row r="10" spans="1:15">
      <c r="A10" s="120" t="s">
        <v>29</v>
      </c>
      <c r="B10" s="121"/>
      <c r="C10" s="122"/>
      <c r="D10" s="19" t="str">
        <f t="shared" si="2"/>
        <v/>
      </c>
      <c r="E10" s="120" t="s">
        <v>155</v>
      </c>
      <c r="F10" s="121"/>
      <c r="G10" s="125"/>
      <c r="H10" s="19" t="str">
        <f t="shared" si="0"/>
        <v/>
      </c>
      <c r="I10" s="22"/>
      <c r="N10" s="171">
        <f t="shared" si="1"/>
        <v>0</v>
      </c>
      <c r="O10" s="171"/>
    </row>
    <row r="11" spans="1:15">
      <c r="A11" s="120" t="s">
        <v>30</v>
      </c>
      <c r="B11" s="121"/>
      <c r="C11" s="122"/>
      <c r="D11" s="19" t="str">
        <f t="shared" si="2"/>
        <v/>
      </c>
      <c r="E11" s="120" t="s">
        <v>38</v>
      </c>
      <c r="F11" s="121"/>
      <c r="G11" s="122"/>
      <c r="H11" s="19" t="str">
        <f t="shared" si="0"/>
        <v/>
      </c>
      <c r="I11" s="22"/>
      <c r="N11" s="171">
        <f t="shared" si="1"/>
        <v>0</v>
      </c>
      <c r="O11" s="171"/>
    </row>
    <row r="12" spans="1:15">
      <c r="A12" s="120" t="s">
        <v>31</v>
      </c>
      <c r="B12" s="121"/>
      <c r="C12" s="122"/>
      <c r="D12" s="19" t="str">
        <f t="shared" si="2"/>
        <v/>
      </c>
      <c r="E12" s="120" t="s">
        <v>34</v>
      </c>
      <c r="F12" s="121"/>
      <c r="G12" s="122"/>
      <c r="H12" s="126" t="str">
        <f>IF($N$7=0,"",IF(G12&lt;&gt;"","","optional"))</f>
        <v/>
      </c>
      <c r="I12" s="22"/>
      <c r="N12" s="171">
        <f t="shared" si="1"/>
        <v>0</v>
      </c>
      <c r="O12" s="171"/>
    </row>
    <row r="13" spans="1:15">
      <c r="A13" s="120" t="s">
        <v>32</v>
      </c>
      <c r="B13" s="121"/>
      <c r="C13" s="122"/>
      <c r="D13" s="126" t="str">
        <f>IF($N$7=0,"",IF(C13&lt;&gt;"","","optional"))</f>
        <v/>
      </c>
      <c r="E13" s="120" t="s">
        <v>35</v>
      </c>
      <c r="F13" s="121"/>
      <c r="G13" s="122"/>
      <c r="H13" s="19" t="str">
        <f t="shared" si="0"/>
        <v/>
      </c>
      <c r="I13" s="22"/>
      <c r="N13" s="171"/>
      <c r="O13" s="171"/>
    </row>
    <row r="14" spans="1:15">
      <c r="A14" s="120" t="s">
        <v>178</v>
      </c>
      <c r="B14" s="121"/>
      <c r="C14" s="122"/>
      <c r="D14" s="126" t="str">
        <f>IF($N$7=0,"",IF(C14&lt;&gt;"","","optional"))</f>
        <v/>
      </c>
      <c r="E14" s="19"/>
      <c r="F14" s="19"/>
      <c r="G14" s="127"/>
      <c r="H14" s="19"/>
      <c r="I14" s="22"/>
      <c r="N14" s="171">
        <f>IF(C17="",0,1)</f>
        <v>0</v>
      </c>
      <c r="O14" s="171"/>
    </row>
    <row r="15" spans="1:15">
      <c r="A15" s="24" t="s">
        <v>62</v>
      </c>
      <c r="B15" s="21"/>
      <c r="C15" s="73"/>
      <c r="D15" s="19"/>
      <c r="E15" s="24" t="s">
        <v>114</v>
      </c>
      <c r="F15" s="21"/>
      <c r="G15" s="72"/>
      <c r="H15" s="19"/>
      <c r="I15" s="22"/>
      <c r="N15" s="171">
        <f>IF(C18="",0,1)</f>
        <v>0</v>
      </c>
      <c r="O15" s="171"/>
    </row>
    <row r="16" spans="1:15">
      <c r="A16" s="23"/>
      <c r="B16" s="21"/>
      <c r="C16" s="73"/>
      <c r="D16" s="19"/>
      <c r="E16" s="21"/>
      <c r="F16" s="21"/>
      <c r="G16" s="72"/>
      <c r="H16" s="19"/>
      <c r="I16" s="22"/>
      <c r="N16" s="171">
        <f>IF(C19="",0,1)</f>
        <v>0</v>
      </c>
      <c r="O16" s="171"/>
    </row>
    <row r="17" spans="1:15">
      <c r="A17" s="120" t="s">
        <v>63</v>
      </c>
      <c r="B17" s="121"/>
      <c r="C17" s="122"/>
      <c r="D17" s="19" t="str">
        <f t="shared" ref="D17:D20" si="3">IF($N$7=0,"",IF(C17&lt;&gt;"","","unvollständig"))</f>
        <v/>
      </c>
      <c r="E17" s="120" t="s">
        <v>169</v>
      </c>
      <c r="F17" s="121"/>
      <c r="G17" s="122"/>
      <c r="H17" s="19" t="str">
        <f t="shared" ref="H17:H19" si="4">IF($N$7=0,"",IF(G17&lt;&gt;"","","unvollständig"))</f>
        <v/>
      </c>
      <c r="I17" s="22"/>
      <c r="N17" s="171">
        <f>IF(C20="",0,1)</f>
        <v>0</v>
      </c>
      <c r="O17" s="171"/>
    </row>
    <row r="18" spans="1:15">
      <c r="A18" s="120" t="s">
        <v>179</v>
      </c>
      <c r="B18" s="121"/>
      <c r="C18" s="122"/>
      <c r="D18" s="19" t="str">
        <f t="shared" si="3"/>
        <v/>
      </c>
      <c r="E18" s="120" t="s">
        <v>33</v>
      </c>
      <c r="F18" s="121"/>
      <c r="G18" s="122"/>
      <c r="H18" s="126" t="str">
        <f>IF($N$7=0,"",IF(G18&lt;&gt;"","","optional"))</f>
        <v/>
      </c>
      <c r="I18" s="22"/>
      <c r="N18" s="171"/>
      <c r="O18" s="171"/>
    </row>
    <row r="19" spans="1:15">
      <c r="A19" s="120" t="s">
        <v>180</v>
      </c>
      <c r="B19" s="121"/>
      <c r="C19" s="122"/>
      <c r="D19" s="19" t="str">
        <f t="shared" si="3"/>
        <v/>
      </c>
      <c r="E19" s="120" t="s">
        <v>178</v>
      </c>
      <c r="F19" s="121"/>
      <c r="G19" s="122"/>
      <c r="H19" s="19" t="str">
        <f t="shared" si="4"/>
        <v/>
      </c>
      <c r="I19" s="22"/>
      <c r="N19" s="171"/>
      <c r="O19" s="171"/>
    </row>
    <row r="20" spans="1:15">
      <c r="A20" s="120" t="s">
        <v>64</v>
      </c>
      <c r="B20" s="121"/>
      <c r="C20" s="122"/>
      <c r="D20" s="19" t="str">
        <f t="shared" si="3"/>
        <v/>
      </c>
      <c r="E20" s="120" t="s">
        <v>117</v>
      </c>
      <c r="F20" s="121"/>
      <c r="G20" s="122"/>
      <c r="H20" s="126" t="str">
        <f>IF($N$7=0,"",IF(G20&lt;&gt;"","","optional"))</f>
        <v/>
      </c>
      <c r="I20" s="22"/>
      <c r="N20" s="171">
        <f>IF(C26="",0,1)</f>
        <v>0</v>
      </c>
      <c r="O20" s="171"/>
    </row>
    <row r="21" spans="1:15">
      <c r="A21" s="23"/>
      <c r="B21" s="21"/>
      <c r="C21" s="73"/>
      <c r="D21" s="19"/>
      <c r="E21" s="120" t="s">
        <v>253</v>
      </c>
      <c r="F21" s="121"/>
      <c r="G21" s="122"/>
      <c r="H21" s="126"/>
      <c r="I21" s="22"/>
      <c r="N21" s="171">
        <f>IF(C27="",0,1)</f>
        <v>0</v>
      </c>
      <c r="O21" s="171"/>
    </row>
    <row r="22" spans="1:15">
      <c r="A22" s="24" t="s">
        <v>65</v>
      </c>
      <c r="B22" s="21"/>
      <c r="C22" s="73"/>
      <c r="D22" s="19"/>
      <c r="E22" s="25"/>
      <c r="F22" s="21"/>
      <c r="G22" s="21"/>
      <c r="H22" s="21"/>
      <c r="I22" s="22"/>
      <c r="N22" s="171">
        <f>IF(C28="",0,1)</f>
        <v>0</v>
      </c>
      <c r="O22" s="171"/>
    </row>
    <row r="23" spans="1:15">
      <c r="A23" s="23"/>
      <c r="B23" s="21"/>
      <c r="C23" s="73"/>
      <c r="D23" s="19"/>
      <c r="E23" s="25"/>
      <c r="F23" s="276" t="str">
        <f>IF(N7=0,"",IF(N7=19,"OK - weiter mit Eingabe Regelungszeit","Angaben unvollständig"))</f>
        <v/>
      </c>
      <c r="G23" s="276"/>
      <c r="H23" s="21"/>
      <c r="I23" s="22"/>
      <c r="N23" s="171">
        <f>IF(G8="",0,1)</f>
        <v>0</v>
      </c>
      <c r="O23" s="171"/>
    </row>
    <row r="24" spans="1:15">
      <c r="A24" s="120" t="s">
        <v>37</v>
      </c>
      <c r="B24" s="121"/>
      <c r="C24" s="122"/>
      <c r="D24" s="126" t="str">
        <f>IF($N$7=0,"",IF(C24&lt;&gt;"","","optional"))</f>
        <v/>
      </c>
      <c r="E24" s="21"/>
      <c r="F24" s="276"/>
      <c r="G24" s="276"/>
      <c r="H24" s="21"/>
      <c r="I24" s="22"/>
      <c r="N24" s="171">
        <f>IF(G9="",0,1)</f>
        <v>0</v>
      </c>
      <c r="O24" s="171"/>
    </row>
    <row r="25" spans="1:15">
      <c r="A25" s="120" t="s">
        <v>36</v>
      </c>
      <c r="B25" s="121"/>
      <c r="C25" s="122"/>
      <c r="D25" s="126" t="str">
        <f>IF($N$7=0,"",IF(C25&lt;&gt;"","","optional"))</f>
        <v/>
      </c>
      <c r="E25" s="21"/>
      <c r="F25" s="276"/>
      <c r="G25" s="276"/>
      <c r="H25" s="21"/>
      <c r="I25" s="22"/>
      <c r="N25" s="171">
        <f>IF(G10="",0,1)</f>
        <v>0</v>
      </c>
      <c r="O25" s="171"/>
    </row>
    <row r="26" spans="1:15">
      <c r="A26" s="120" t="s">
        <v>29</v>
      </c>
      <c r="B26" s="121"/>
      <c r="C26" s="122"/>
      <c r="D26" s="19" t="str">
        <f t="shared" ref="D26:D28" si="5">IF($N$7=0,"",IF(C26&lt;&gt;"","","unvollständig"))</f>
        <v/>
      </c>
      <c r="E26" s="21"/>
      <c r="F26" s="21"/>
      <c r="G26" s="21"/>
      <c r="H26" s="21"/>
      <c r="I26" s="22"/>
      <c r="N26" s="171">
        <f>IF(G11="",0,1)</f>
        <v>0</v>
      </c>
      <c r="O26" s="171"/>
    </row>
    <row r="27" spans="1:15">
      <c r="A27" s="120" t="s">
        <v>30</v>
      </c>
      <c r="B27" s="121"/>
      <c r="C27" s="122"/>
      <c r="D27" s="19" t="str">
        <f t="shared" si="5"/>
        <v/>
      </c>
      <c r="E27" s="21"/>
      <c r="F27" s="21"/>
      <c r="G27" s="21"/>
      <c r="H27" s="21"/>
      <c r="I27" s="22"/>
      <c r="N27" s="171"/>
      <c r="O27" s="171"/>
    </row>
    <row r="28" spans="1:15">
      <c r="A28" s="120" t="s">
        <v>28</v>
      </c>
      <c r="B28" s="121"/>
      <c r="C28" s="122"/>
      <c r="D28" s="19" t="str">
        <f t="shared" si="5"/>
        <v/>
      </c>
      <c r="E28" s="21"/>
      <c r="F28" s="21"/>
      <c r="G28" s="21"/>
      <c r="H28" s="21"/>
      <c r="I28" s="22"/>
      <c r="N28" s="171">
        <f>IF(G13="",0,1)</f>
        <v>0</v>
      </c>
      <c r="O28" s="171"/>
    </row>
    <row r="29" spans="1:15" ht="15.75" thickBot="1">
      <c r="A29" s="26"/>
      <c r="B29" s="27"/>
      <c r="C29" s="27"/>
      <c r="D29" s="27"/>
      <c r="E29" s="28"/>
      <c r="F29" s="28"/>
      <c r="G29" s="28"/>
      <c r="H29" s="28"/>
      <c r="I29" s="29"/>
      <c r="N29" s="171">
        <f>IF(G17="",0,1)</f>
        <v>0</v>
      </c>
      <c r="O29" s="171"/>
    </row>
    <row r="30" spans="1:15">
      <c r="D30" s="119"/>
      <c r="E30" s="112"/>
      <c r="N30" s="171"/>
      <c r="O30" s="171"/>
    </row>
    <row r="31" spans="1:15" ht="14.25">
      <c r="E31" s="112"/>
      <c r="N31" s="171">
        <f>IF(G19="",0,1)</f>
        <v>0</v>
      </c>
      <c r="O31" s="171"/>
    </row>
    <row r="32" spans="1:15" ht="14.25">
      <c r="E32" s="112"/>
      <c r="N32" s="171"/>
      <c r="O32" s="171"/>
    </row>
    <row r="33" spans="4:15" ht="14.25">
      <c r="E33" s="112"/>
      <c r="N33" s="171"/>
      <c r="O33" s="171"/>
    </row>
    <row r="34" spans="4:15" ht="14.25">
      <c r="E34" s="112"/>
    </row>
    <row r="35" spans="4:15" ht="14.25">
      <c r="E35" s="112"/>
    </row>
    <row r="36" spans="4:15" ht="14.25">
      <c r="E36" s="112"/>
    </row>
    <row r="37" spans="4:15" ht="14.25">
      <c r="E37" s="112"/>
    </row>
    <row r="38" spans="4:15" ht="14.25">
      <c r="E38" s="112"/>
    </row>
    <row r="39" spans="4:15">
      <c r="D39" s="119"/>
      <c r="E39" s="112"/>
    </row>
    <row r="40" spans="4:15">
      <c r="D40" s="119"/>
      <c r="E40" s="112"/>
    </row>
    <row r="41" spans="4:15">
      <c r="D41" s="119"/>
      <c r="E41" s="112"/>
    </row>
    <row r="42" spans="4:15" ht="14.25">
      <c r="E42" s="112"/>
    </row>
    <row r="43" spans="4:15" ht="14.25">
      <c r="E43" s="112"/>
    </row>
  </sheetData>
  <sheetProtection selectLockedCells="1"/>
  <mergeCells count="1">
    <mergeCell ref="F23:G25"/>
  </mergeCells>
  <conditionalFormatting sqref="F23">
    <cfRule type="containsText" dxfId="14" priority="1" operator="containsText" text="unvoll">
      <formula>NOT(ISERROR(SEARCH("unvoll",F23)))</formula>
    </cfRule>
    <cfRule type="containsText" dxfId="13" priority="2" operator="containsText" text="OK">
      <formula>NOT(ISERROR(SEARCH("OK",F23)))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H12: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X1482"/>
  <sheetViews>
    <sheetView zoomScaleNormal="100" workbookViewId="0">
      <selection activeCell="B17" sqref="B17"/>
    </sheetView>
  </sheetViews>
  <sheetFormatPr baseColWidth="10" defaultColWidth="27.7109375" defaultRowHeight="15"/>
  <cols>
    <col min="1" max="1" width="24.42578125" style="30" customWidth="1"/>
    <col min="2" max="2" width="16.7109375" style="30" customWidth="1"/>
    <col min="3" max="3" width="18.85546875" style="30" hidden="1" customWidth="1"/>
    <col min="4" max="4" width="17.5703125" style="30" bestFit="1" customWidth="1"/>
    <col min="5" max="5" width="8" style="30" customWidth="1"/>
    <col min="6" max="6" width="5.85546875" style="32" customWidth="1"/>
    <col min="7" max="7" width="25" style="30" customWidth="1"/>
    <col min="8" max="8" width="28.42578125" style="30" customWidth="1"/>
    <col min="9" max="16384" width="27.7109375" style="30"/>
  </cols>
  <sheetData>
    <row r="1" spans="1:24" ht="33.75" customHeight="1">
      <c r="A1" s="129" t="s">
        <v>171</v>
      </c>
      <c r="B1" s="130"/>
      <c r="C1" s="131"/>
      <c r="D1" s="131"/>
      <c r="E1" s="131"/>
      <c r="F1" s="131"/>
      <c r="G1" s="131"/>
      <c r="H1" s="132"/>
    </row>
    <row r="2" spans="1:24" ht="18.75" thickBot="1">
      <c r="A2" s="133"/>
      <c r="B2" s="134"/>
      <c r="C2" s="135"/>
      <c r="D2" s="135"/>
      <c r="E2" s="135"/>
      <c r="F2" s="135"/>
      <c r="G2" s="135"/>
      <c r="H2" s="136"/>
    </row>
    <row r="3" spans="1:24">
      <c r="A3" s="95"/>
      <c r="B3" s="96"/>
      <c r="C3" s="96"/>
      <c r="D3" s="96"/>
      <c r="E3" s="96"/>
      <c r="F3" s="96"/>
      <c r="G3" s="96"/>
      <c r="H3" s="97"/>
      <c r="I3" s="128"/>
      <c r="J3" s="128"/>
      <c r="K3" s="128"/>
      <c r="L3" s="128"/>
      <c r="M3" s="128"/>
    </row>
    <row r="4" spans="1:24">
      <c r="A4" s="169" t="s">
        <v>177</v>
      </c>
      <c r="B4" s="169"/>
      <c r="C4" s="169"/>
      <c r="D4" s="170"/>
      <c r="E4" s="96"/>
      <c r="F4" s="96"/>
      <c r="G4" s="96"/>
      <c r="H4" s="97"/>
      <c r="I4" s="128"/>
      <c r="J4" s="128"/>
      <c r="K4" s="128"/>
      <c r="L4" s="128"/>
      <c r="M4" s="128"/>
    </row>
    <row r="5" spans="1:24" ht="15" customHeight="1">
      <c r="A5" s="98"/>
      <c r="B5" s="99"/>
      <c r="C5" s="96"/>
      <c r="D5" s="96"/>
      <c r="E5" s="96"/>
      <c r="F5" s="96"/>
      <c r="G5" s="96"/>
      <c r="H5" s="97"/>
      <c r="I5" s="128"/>
      <c r="J5" s="128"/>
      <c r="K5" s="128"/>
      <c r="L5" s="128"/>
      <c r="M5" s="128"/>
    </row>
    <row r="6" spans="1:24" ht="15" customHeight="1" thickBot="1">
      <c r="A6" s="98"/>
      <c r="B6" s="99"/>
      <c r="C6" s="96"/>
      <c r="D6" s="96"/>
      <c r="E6" s="96"/>
      <c r="F6" s="96"/>
      <c r="G6" s="96"/>
      <c r="H6" s="97"/>
      <c r="I6" s="128"/>
      <c r="J6" s="128"/>
      <c r="K6" s="128"/>
      <c r="L6" s="128"/>
      <c r="M6" s="128"/>
    </row>
    <row r="7" spans="1:24" ht="15" customHeight="1" thickBot="1">
      <c r="A7" s="137" t="s">
        <v>103</v>
      </c>
      <c r="B7" s="99"/>
      <c r="C7" s="100"/>
      <c r="D7" s="138" t="s">
        <v>123</v>
      </c>
      <c r="E7" s="139" t="s">
        <v>124</v>
      </c>
      <c r="F7" s="96"/>
      <c r="G7" s="96"/>
      <c r="H7" s="97"/>
      <c r="I7" s="176"/>
      <c r="J7" s="176"/>
      <c r="K7" s="176"/>
      <c r="L7" s="176"/>
      <c r="M7" s="176"/>
    </row>
    <row r="8" spans="1:24" ht="15" customHeight="1" thickBot="1">
      <c r="A8" s="142" t="s">
        <v>170</v>
      </c>
      <c r="B8" s="99" t="s">
        <v>229</v>
      </c>
      <c r="C8" s="100"/>
      <c r="D8" s="42" t="s">
        <v>125</v>
      </c>
      <c r="E8" s="43">
        <v>0</v>
      </c>
      <c r="F8" s="96"/>
      <c r="G8" s="217" t="s">
        <v>225</v>
      </c>
      <c r="H8" s="218"/>
    </row>
    <row r="9" spans="1:24" ht="15" customHeight="1">
      <c r="A9" s="98"/>
      <c r="B9" s="99"/>
      <c r="C9" s="100"/>
      <c r="D9" s="44" t="s">
        <v>126</v>
      </c>
      <c r="E9" s="45">
        <v>0.3</v>
      </c>
      <c r="F9" s="96"/>
      <c r="G9" s="215" t="s">
        <v>227</v>
      </c>
      <c r="H9" s="219"/>
    </row>
    <row r="10" spans="1:24" ht="15" customHeight="1">
      <c r="A10" s="95"/>
      <c r="B10" s="96"/>
      <c r="C10" s="100"/>
      <c r="D10" s="44" t="s">
        <v>127</v>
      </c>
      <c r="E10" s="45">
        <v>0.6</v>
      </c>
      <c r="F10" s="96"/>
      <c r="G10" s="215" t="s">
        <v>228</v>
      </c>
      <c r="H10" s="219"/>
    </row>
    <row r="11" spans="1:24" ht="15" customHeight="1" thickBot="1">
      <c r="A11" s="95"/>
      <c r="B11" s="96"/>
      <c r="C11" s="100"/>
      <c r="D11" s="46" t="s">
        <v>128</v>
      </c>
      <c r="E11" s="47">
        <v>1</v>
      </c>
      <c r="F11" s="96"/>
      <c r="G11" s="216" t="s">
        <v>226</v>
      </c>
      <c r="H11" s="220"/>
      <c r="I11" s="40"/>
      <c r="J11" s="40"/>
      <c r="K11" s="34"/>
      <c r="L11" s="40"/>
      <c r="M11" s="40"/>
    </row>
    <row r="12" spans="1:24" ht="15.75" thickBot="1">
      <c r="A12" s="95"/>
      <c r="B12" s="96"/>
      <c r="C12" s="96"/>
      <c r="D12" s="96"/>
      <c r="E12" s="96"/>
      <c r="F12" s="96"/>
      <c r="G12" s="96"/>
      <c r="H12" s="97"/>
      <c r="I12" s="40">
        <f>SUM(I13:I40)</f>
        <v>1</v>
      </c>
      <c r="J12" s="40" t="s">
        <v>23</v>
      </c>
      <c r="K12" s="34"/>
      <c r="L12" s="40"/>
      <c r="M12" s="40"/>
    </row>
    <row r="13" spans="1:24" ht="30">
      <c r="A13" s="277" t="s">
        <v>120</v>
      </c>
      <c r="B13" s="278"/>
      <c r="C13" s="140" t="s">
        <v>121</v>
      </c>
      <c r="D13" s="141" t="s">
        <v>122</v>
      </c>
      <c r="E13" s="96"/>
      <c r="F13" s="96"/>
      <c r="G13" s="96"/>
      <c r="H13" s="97"/>
      <c r="I13" s="40">
        <f>IF(A8="",0,1)</f>
        <v>1</v>
      </c>
      <c r="J13" s="40" t="s">
        <v>24</v>
      </c>
      <c r="K13" s="34" t="s">
        <v>43</v>
      </c>
      <c r="L13" s="40" t="s">
        <v>131</v>
      </c>
      <c r="M13" s="40" t="s">
        <v>132</v>
      </c>
    </row>
    <row r="14" spans="1:24">
      <c r="A14" s="94" t="s">
        <v>6</v>
      </c>
      <c r="B14" s="92" t="s">
        <v>8</v>
      </c>
      <c r="C14" s="92" t="s">
        <v>8</v>
      </c>
      <c r="D14" s="93" t="s">
        <v>13</v>
      </c>
      <c r="E14" s="96"/>
      <c r="F14" s="96"/>
      <c r="G14" s="96"/>
      <c r="H14" s="97"/>
      <c r="I14" s="40">
        <f>IF(D15="",0,1)</f>
        <v>0</v>
      </c>
      <c r="J14" s="40" t="s">
        <v>26</v>
      </c>
      <c r="K14" s="40"/>
      <c r="L14" s="40"/>
      <c r="M14" s="40"/>
      <c r="N14" s="30" t="s">
        <v>133</v>
      </c>
      <c r="O14" s="30" t="s">
        <v>134</v>
      </c>
      <c r="P14" s="30" t="s">
        <v>135</v>
      </c>
      <c r="Q14" s="30" t="s">
        <v>136</v>
      </c>
      <c r="R14" s="30" t="s">
        <v>137</v>
      </c>
      <c r="S14" s="30" t="s">
        <v>138</v>
      </c>
      <c r="U14" s="30" t="s">
        <v>150</v>
      </c>
      <c r="V14" s="30" t="s">
        <v>151</v>
      </c>
      <c r="W14" s="30" t="s">
        <v>162</v>
      </c>
      <c r="X14" s="74">
        <v>1</v>
      </c>
    </row>
    <row r="15" spans="1:24">
      <c r="A15" s="143"/>
      <c r="B15" s="144"/>
      <c r="C15" s="173"/>
      <c r="D15" s="145"/>
      <c r="E15" s="96"/>
      <c r="F15" s="96"/>
      <c r="G15" s="96"/>
      <c r="H15" s="97"/>
      <c r="I15" s="40">
        <f>IF(D16="",0,1)</f>
        <v>0</v>
      </c>
      <c r="J15" s="40" t="str">
        <f>IF(A15="","",A15+B15)</f>
        <v/>
      </c>
      <c r="K15" s="40" t="e">
        <f>ROUND((J16-J15)/F28,0)+1</f>
        <v>#VALUE!</v>
      </c>
      <c r="L15" s="40" t="e">
        <f>IF(D16=1,K15-1,K15)</f>
        <v>#VALUE!</v>
      </c>
      <c r="M15" s="40"/>
      <c r="N15" s="40">
        <f>MINUTE(B15)</f>
        <v>0</v>
      </c>
      <c r="O15" s="40">
        <f>MOD(N15,15)</f>
        <v>0</v>
      </c>
      <c r="P15" s="34">
        <v>1</v>
      </c>
      <c r="Q15" s="40">
        <f>15-O15</f>
        <v>15</v>
      </c>
      <c r="R15" s="34">
        <f>D15</f>
        <v>0</v>
      </c>
      <c r="S15" s="41">
        <f>ROUND(((O15*P15)+(Q15*R15))/15,4)</f>
        <v>0</v>
      </c>
      <c r="U15" s="30">
        <v>0</v>
      </c>
      <c r="V15" s="30">
        <v>0</v>
      </c>
      <c r="W15" s="40">
        <f>IF(V15="","",HOUR(B15)+(MINUTE(B15)/60)+V15*24)</f>
        <v>0</v>
      </c>
      <c r="X15" s="34">
        <f>D15</f>
        <v>0</v>
      </c>
    </row>
    <row r="16" spans="1:24" ht="15.75" thickBot="1">
      <c r="A16" s="143"/>
      <c r="B16" s="144"/>
      <c r="C16" s="173"/>
      <c r="D16" s="145"/>
      <c r="E16" s="96"/>
      <c r="F16" s="96"/>
      <c r="G16" s="101"/>
      <c r="H16" s="97"/>
      <c r="I16" s="40">
        <f t="shared" ref="I16:I20" si="0">IF(D17="",0,1)</f>
        <v>0</v>
      </c>
      <c r="J16" s="40" t="str">
        <f t="shared" ref="J16:J23" si="1">IF(A16="","",A16+B16)</f>
        <v/>
      </c>
      <c r="K16" s="40" t="str">
        <f>IF(J17="","",ROUND((J17-J16)/$F$28,0)+K15)</f>
        <v/>
      </c>
      <c r="L16" s="40" t="str">
        <f>IF(D17=1,K16-1,K16)</f>
        <v/>
      </c>
      <c r="M16" s="40" t="e">
        <f>L15</f>
        <v>#VALUE!</v>
      </c>
      <c r="N16" s="40">
        <f t="shared" ref="N16:N23" si="2">MINUTE(B16)</f>
        <v>0</v>
      </c>
      <c r="O16" s="40">
        <f t="shared" ref="O16:O23" si="3">MOD(N16,15)</f>
        <v>0</v>
      </c>
      <c r="P16" s="34">
        <f>D15</f>
        <v>0</v>
      </c>
      <c r="Q16" s="40">
        <f t="shared" ref="Q16:Q23" si="4">15-O16</f>
        <v>15</v>
      </c>
      <c r="R16" s="34">
        <f t="shared" ref="R16:R23" si="5">D16</f>
        <v>0</v>
      </c>
      <c r="S16" s="41">
        <f t="shared" ref="S16:S23" si="6">ROUND(((O16*P16)+(Q16*R16))/15,4)</f>
        <v>0</v>
      </c>
      <c r="U16" s="30" t="str">
        <f>IF(A16="","",A16-A15)</f>
        <v/>
      </c>
      <c r="V16" s="30" t="str">
        <f>IF(U16="","",U16+V15)</f>
        <v/>
      </c>
      <c r="W16" s="40" t="str">
        <f t="shared" ref="W16:W23" si="7">IF(V16="","",HOUR(B16)+(MINUTE(B16)/60)+V16*24)</f>
        <v/>
      </c>
      <c r="X16" s="34">
        <f t="shared" ref="X16:X22" si="8">D16</f>
        <v>0</v>
      </c>
    </row>
    <row r="17" spans="1:24">
      <c r="A17" s="143"/>
      <c r="B17" s="144"/>
      <c r="C17" s="173"/>
      <c r="D17" s="145"/>
      <c r="E17" s="96"/>
      <c r="F17" s="279" t="str">
        <f>IF(I12=0,"",IF(I13=0,"Verursacher unvollständig",IF(ISNA(F27)=FALSE,IF(F32&gt;'[1]Schritt 3 - Zeitreihe'!B203,"Zeitraum zu groß","OK - weiter mit Eingabe Zeitreihe"),"unvollständig - 100% Stufe fehlt")))</f>
        <v>unvollständig - 100% Stufe fehlt</v>
      </c>
      <c r="G17" s="280"/>
      <c r="H17" s="97"/>
      <c r="I17" s="40">
        <f t="shared" si="0"/>
        <v>0</v>
      </c>
      <c r="J17" s="40" t="str">
        <f t="shared" si="1"/>
        <v/>
      </c>
      <c r="K17" s="34" t="str">
        <f>IF(J18="","",ROUND((J18-J17)/$F$28,0)+K16)</f>
        <v/>
      </c>
      <c r="L17" s="40" t="str">
        <f t="shared" ref="L17:L22" si="9">IF(D18=1,K17-1,K17)</f>
        <v/>
      </c>
      <c r="M17" s="40" t="str">
        <f t="shared" ref="M17:M23" si="10">L16</f>
        <v/>
      </c>
      <c r="N17" s="40">
        <f t="shared" si="2"/>
        <v>0</v>
      </c>
      <c r="O17" s="40">
        <f t="shared" si="3"/>
        <v>0</v>
      </c>
      <c r="P17" s="34">
        <f t="shared" ref="P17:P23" si="11">D16</f>
        <v>0</v>
      </c>
      <c r="Q17" s="40">
        <f t="shared" si="4"/>
        <v>15</v>
      </c>
      <c r="R17" s="34">
        <f t="shared" si="5"/>
        <v>0</v>
      </c>
      <c r="S17" s="41">
        <f t="shared" si="6"/>
        <v>0</v>
      </c>
      <c r="U17" s="30" t="str">
        <f t="shared" ref="U17:U23" si="12">IF(A17="","",A17-A16)</f>
        <v/>
      </c>
      <c r="V17" s="30" t="str">
        <f t="shared" ref="V17:V23" si="13">IF(U17="","",U17+V16)</f>
        <v/>
      </c>
      <c r="W17" s="40" t="str">
        <f t="shared" si="7"/>
        <v/>
      </c>
      <c r="X17" s="34">
        <f t="shared" si="8"/>
        <v>0</v>
      </c>
    </row>
    <row r="18" spans="1:24">
      <c r="A18" s="143"/>
      <c r="B18" s="144"/>
      <c r="C18" s="173"/>
      <c r="D18" s="145"/>
      <c r="E18" s="96"/>
      <c r="F18" s="281"/>
      <c r="G18" s="282"/>
      <c r="H18" s="97"/>
      <c r="I18" s="40">
        <f>IF(D19="",0,1)</f>
        <v>0</v>
      </c>
      <c r="J18" s="40" t="str">
        <f t="shared" si="1"/>
        <v/>
      </c>
      <c r="K18" s="34" t="str">
        <f t="shared" ref="K18:K23" si="14">IF(J19="","",ROUND((J19-J18)/$F$28,0)+K17)</f>
        <v/>
      </c>
      <c r="L18" s="40" t="str">
        <f t="shared" si="9"/>
        <v/>
      </c>
      <c r="M18" s="40" t="str">
        <f t="shared" si="10"/>
        <v/>
      </c>
      <c r="N18" s="40">
        <f t="shared" si="2"/>
        <v>0</v>
      </c>
      <c r="O18" s="40">
        <f t="shared" si="3"/>
        <v>0</v>
      </c>
      <c r="P18" s="34">
        <f t="shared" si="11"/>
        <v>0</v>
      </c>
      <c r="Q18" s="40">
        <f t="shared" si="4"/>
        <v>15</v>
      </c>
      <c r="R18" s="34">
        <f t="shared" si="5"/>
        <v>0</v>
      </c>
      <c r="S18" s="41">
        <f t="shared" si="6"/>
        <v>0</v>
      </c>
      <c r="U18" s="30" t="str">
        <f t="shared" si="12"/>
        <v/>
      </c>
      <c r="V18" s="30" t="str">
        <f t="shared" si="13"/>
        <v/>
      </c>
      <c r="W18" s="40" t="str">
        <f t="shared" si="7"/>
        <v/>
      </c>
      <c r="X18" s="34">
        <f t="shared" si="8"/>
        <v>0</v>
      </c>
    </row>
    <row r="19" spans="1:24" ht="15.75" thickBot="1">
      <c r="A19" s="143"/>
      <c r="B19" s="144"/>
      <c r="C19" s="173"/>
      <c r="D19" s="145"/>
      <c r="E19" s="96"/>
      <c r="F19" s="283"/>
      <c r="G19" s="284"/>
      <c r="H19" s="97"/>
      <c r="I19" s="30">
        <f t="shared" si="0"/>
        <v>0</v>
      </c>
      <c r="J19" s="30" t="str">
        <f t="shared" si="1"/>
        <v/>
      </c>
      <c r="K19" s="30" t="str">
        <f t="shared" si="14"/>
        <v/>
      </c>
      <c r="L19" s="30" t="str">
        <f t="shared" si="9"/>
        <v/>
      </c>
      <c r="M19" s="30" t="str">
        <f t="shared" si="10"/>
        <v/>
      </c>
      <c r="N19" s="40">
        <f t="shared" si="2"/>
        <v>0</v>
      </c>
      <c r="O19" s="40">
        <f t="shared" si="3"/>
        <v>0</v>
      </c>
      <c r="P19" s="34">
        <f t="shared" si="11"/>
        <v>0</v>
      </c>
      <c r="Q19" s="40">
        <f t="shared" si="4"/>
        <v>15</v>
      </c>
      <c r="R19" s="34">
        <f t="shared" si="5"/>
        <v>0</v>
      </c>
      <c r="S19" s="41">
        <f t="shared" si="6"/>
        <v>0</v>
      </c>
      <c r="U19" s="30" t="str">
        <f t="shared" si="12"/>
        <v/>
      </c>
      <c r="V19" s="30" t="str">
        <f t="shared" si="13"/>
        <v/>
      </c>
      <c r="W19" s="40" t="str">
        <f t="shared" si="7"/>
        <v/>
      </c>
      <c r="X19" s="34">
        <f t="shared" si="8"/>
        <v>0</v>
      </c>
    </row>
    <row r="20" spans="1:24">
      <c r="A20" s="143"/>
      <c r="B20" s="144"/>
      <c r="C20" s="173"/>
      <c r="D20" s="145"/>
      <c r="E20" s="96"/>
      <c r="F20" s="96"/>
      <c r="G20" s="96"/>
      <c r="H20" s="97"/>
      <c r="I20" s="30">
        <f t="shared" si="0"/>
        <v>0</v>
      </c>
      <c r="J20" s="30" t="str">
        <f t="shared" si="1"/>
        <v/>
      </c>
      <c r="K20" s="30" t="str">
        <f t="shared" si="14"/>
        <v/>
      </c>
      <c r="L20" s="30" t="str">
        <f t="shared" si="9"/>
        <v/>
      </c>
      <c r="M20" s="30" t="str">
        <f t="shared" si="10"/>
        <v/>
      </c>
      <c r="N20" s="40">
        <f t="shared" si="2"/>
        <v>0</v>
      </c>
      <c r="O20" s="40">
        <f t="shared" si="3"/>
        <v>0</v>
      </c>
      <c r="P20" s="34">
        <f t="shared" si="11"/>
        <v>0</v>
      </c>
      <c r="Q20" s="40">
        <f t="shared" si="4"/>
        <v>15</v>
      </c>
      <c r="R20" s="34">
        <f t="shared" si="5"/>
        <v>0</v>
      </c>
      <c r="S20" s="41">
        <f t="shared" si="6"/>
        <v>0</v>
      </c>
      <c r="U20" s="30" t="str">
        <f t="shared" si="12"/>
        <v/>
      </c>
      <c r="V20" s="30" t="str">
        <f t="shared" si="13"/>
        <v/>
      </c>
      <c r="W20" s="40" t="str">
        <f t="shared" si="7"/>
        <v/>
      </c>
      <c r="X20" s="34">
        <f t="shared" si="8"/>
        <v>0</v>
      </c>
    </row>
    <row r="21" spans="1:24">
      <c r="A21" s="143"/>
      <c r="B21" s="144"/>
      <c r="C21" s="173"/>
      <c r="D21" s="145"/>
      <c r="E21" s="96"/>
      <c r="F21" s="96"/>
      <c r="G21" s="96"/>
      <c r="H21" s="97"/>
      <c r="I21" s="30">
        <f>IF(D22="",0,1)</f>
        <v>0</v>
      </c>
      <c r="J21" s="30" t="str">
        <f t="shared" si="1"/>
        <v/>
      </c>
      <c r="K21" s="30" t="str">
        <f t="shared" si="14"/>
        <v/>
      </c>
      <c r="L21" s="30" t="str">
        <f t="shared" si="9"/>
        <v/>
      </c>
      <c r="M21" s="30" t="str">
        <f t="shared" si="10"/>
        <v/>
      </c>
      <c r="N21" s="40">
        <f t="shared" si="2"/>
        <v>0</v>
      </c>
      <c r="O21" s="40">
        <f t="shared" si="3"/>
        <v>0</v>
      </c>
      <c r="P21" s="34">
        <f t="shared" si="11"/>
        <v>0</v>
      </c>
      <c r="Q21" s="40">
        <f t="shared" si="4"/>
        <v>15</v>
      </c>
      <c r="R21" s="34">
        <f t="shared" si="5"/>
        <v>0</v>
      </c>
      <c r="S21" s="41">
        <f t="shared" si="6"/>
        <v>0</v>
      </c>
      <c r="U21" s="30" t="str">
        <f t="shared" si="12"/>
        <v/>
      </c>
      <c r="V21" s="30" t="str">
        <f t="shared" si="13"/>
        <v/>
      </c>
      <c r="W21" s="40" t="str">
        <f t="shared" si="7"/>
        <v/>
      </c>
      <c r="X21" s="34">
        <f t="shared" si="8"/>
        <v>0</v>
      </c>
    </row>
    <row r="22" spans="1:24">
      <c r="A22" s="143"/>
      <c r="B22" s="144"/>
      <c r="C22" s="173"/>
      <c r="D22" s="145"/>
      <c r="E22" s="96"/>
      <c r="F22" s="96"/>
      <c r="G22" s="96"/>
      <c r="H22" s="97"/>
      <c r="I22" s="40">
        <f>IF(D23="",0,1)</f>
        <v>0</v>
      </c>
      <c r="J22" s="40" t="str">
        <f t="shared" si="1"/>
        <v/>
      </c>
      <c r="K22" s="34" t="str">
        <f>IF(J23="","",ROUND((J23-J22)/$F$28,0)+K21)</f>
        <v/>
      </c>
      <c r="L22" s="40" t="str">
        <f t="shared" si="9"/>
        <v/>
      </c>
      <c r="M22" s="40" t="str">
        <f t="shared" si="10"/>
        <v/>
      </c>
      <c r="N22" s="40">
        <f t="shared" si="2"/>
        <v>0</v>
      </c>
      <c r="O22" s="40">
        <f t="shared" si="3"/>
        <v>0</v>
      </c>
      <c r="P22" s="34">
        <f t="shared" si="11"/>
        <v>0</v>
      </c>
      <c r="Q22" s="40">
        <f t="shared" si="4"/>
        <v>15</v>
      </c>
      <c r="R22" s="34">
        <f t="shared" si="5"/>
        <v>0</v>
      </c>
      <c r="S22" s="41">
        <f t="shared" si="6"/>
        <v>0</v>
      </c>
      <c r="U22" s="30" t="str">
        <f t="shared" si="12"/>
        <v/>
      </c>
      <c r="V22" s="30" t="str">
        <f t="shared" si="13"/>
        <v/>
      </c>
      <c r="W22" s="40" t="str">
        <f t="shared" si="7"/>
        <v/>
      </c>
      <c r="X22" s="34">
        <f t="shared" si="8"/>
        <v>0</v>
      </c>
    </row>
    <row r="23" spans="1:24" ht="15.75" thickBot="1">
      <c r="A23" s="146"/>
      <c r="B23" s="144"/>
      <c r="C23" s="174"/>
      <c r="D23" s="147"/>
      <c r="E23" s="96"/>
      <c r="F23" s="96"/>
      <c r="G23" s="96"/>
      <c r="H23" s="97"/>
      <c r="I23" s="40">
        <f>IF(C15="",0,1)</f>
        <v>0</v>
      </c>
      <c r="J23" s="40" t="str">
        <f t="shared" si="1"/>
        <v/>
      </c>
      <c r="K23" s="34" t="str">
        <f t="shared" si="14"/>
        <v/>
      </c>
      <c r="L23" s="40"/>
      <c r="M23" s="40" t="str">
        <f t="shared" si="10"/>
        <v/>
      </c>
      <c r="N23" s="40">
        <f t="shared" si="2"/>
        <v>0</v>
      </c>
      <c r="O23" s="40">
        <f t="shared" si="3"/>
        <v>0</v>
      </c>
      <c r="P23" s="34">
        <f t="shared" si="11"/>
        <v>0</v>
      </c>
      <c r="Q23" s="40">
        <f t="shared" si="4"/>
        <v>15</v>
      </c>
      <c r="R23" s="34">
        <f t="shared" si="5"/>
        <v>0</v>
      </c>
      <c r="S23" s="41">
        <f t="shared" si="6"/>
        <v>0</v>
      </c>
      <c r="U23" s="30" t="str">
        <f t="shared" si="12"/>
        <v/>
      </c>
      <c r="V23" s="30" t="str">
        <f t="shared" si="13"/>
        <v/>
      </c>
      <c r="W23" s="40" t="str">
        <f t="shared" si="7"/>
        <v/>
      </c>
      <c r="X23" s="34">
        <v>1</v>
      </c>
    </row>
    <row r="24" spans="1:24" ht="15.75" thickBot="1">
      <c r="A24" s="102"/>
      <c r="B24" s="103"/>
      <c r="C24" s="103"/>
      <c r="D24" s="103"/>
      <c r="E24" s="103"/>
      <c r="F24" s="103"/>
      <c r="G24" s="103"/>
      <c r="H24" s="104"/>
      <c r="I24" s="40">
        <f t="shared" ref="I24:I26" si="15">IF(C16="",0,1)</f>
        <v>0</v>
      </c>
      <c r="J24" s="40"/>
      <c r="K24" s="34"/>
      <c r="L24" s="40"/>
      <c r="M24" s="40"/>
      <c r="N24" s="40"/>
      <c r="O24" s="40"/>
    </row>
    <row r="25" spans="1:24" ht="39" customHeight="1">
      <c r="A25" s="34" t="s">
        <v>46</v>
      </c>
      <c r="B25" s="176"/>
      <c r="C25" s="176"/>
      <c r="D25" s="176"/>
      <c r="E25" s="176"/>
      <c r="F25" s="176"/>
      <c r="G25" s="176"/>
      <c r="H25" s="176"/>
      <c r="I25" s="40">
        <f t="shared" si="15"/>
        <v>0</v>
      </c>
      <c r="J25" s="40"/>
      <c r="K25" s="34"/>
      <c r="L25" s="40"/>
      <c r="M25" s="40"/>
    </row>
    <row r="26" spans="1:24">
      <c r="F26" s="30"/>
      <c r="I26" s="40">
        <f t="shared" si="15"/>
        <v>0</v>
      </c>
      <c r="J26" s="40"/>
      <c r="K26" s="34"/>
      <c r="L26" s="40"/>
      <c r="M26" s="40"/>
    </row>
    <row r="27" spans="1:24">
      <c r="A27" s="30">
        <v>0</v>
      </c>
      <c r="C27" s="30">
        <v>0</v>
      </c>
      <c r="E27" s="30">
        <v>1</v>
      </c>
      <c r="F27" s="30" t="e">
        <f>VLOOKUP(1,$D$15:$J$23,7,0)</f>
        <v>#N/A</v>
      </c>
      <c r="I27" s="40">
        <f>IF(C19="",0,1)</f>
        <v>0</v>
      </c>
      <c r="J27" s="40"/>
      <c r="K27" s="34"/>
      <c r="L27" s="40"/>
      <c r="M27" s="40"/>
    </row>
    <row r="28" spans="1:24">
      <c r="A28" s="30">
        <v>1.0416666666666666E-2</v>
      </c>
      <c r="C28" s="30">
        <v>0.3</v>
      </c>
      <c r="F28" s="30">
        <v>1.0416666666666666E-2</v>
      </c>
      <c r="I28" s="40">
        <f t="shared" ref="I28" si="16">IF(C20="",0,1)</f>
        <v>0</v>
      </c>
      <c r="J28" s="40"/>
      <c r="K28" s="34"/>
      <c r="L28" s="40"/>
      <c r="M28" s="40"/>
    </row>
    <row r="29" spans="1:24">
      <c r="A29" s="40">
        <v>2.0833333333333332E-2</v>
      </c>
      <c r="B29" s="34"/>
      <c r="C29" s="40">
        <v>0.6</v>
      </c>
      <c r="D29" s="40"/>
      <c r="E29" s="40" t="s">
        <v>40</v>
      </c>
      <c r="F29" s="34" t="e">
        <f>ROUND(F27-F28,8)</f>
        <v>#N/A</v>
      </c>
      <c r="G29" s="40"/>
      <c r="H29" s="40"/>
      <c r="I29" s="40">
        <f>IF(C21="",0,1)</f>
        <v>0</v>
      </c>
      <c r="J29" s="40"/>
      <c r="K29" s="34"/>
      <c r="L29" s="40"/>
      <c r="M29" s="40"/>
    </row>
    <row r="30" spans="1:24">
      <c r="A30" s="40">
        <v>3.125E-2</v>
      </c>
      <c r="B30" s="34"/>
      <c r="C30" s="40">
        <v>1</v>
      </c>
      <c r="D30" s="40"/>
      <c r="E30" s="40" t="s">
        <v>41</v>
      </c>
      <c r="F30" s="34" t="e">
        <f>F29-(J15-F28)</f>
        <v>#N/A</v>
      </c>
      <c r="G30" s="40"/>
      <c r="H30" s="40"/>
      <c r="I30" s="30">
        <f>IF(C22="",0,1)</f>
        <v>0</v>
      </c>
    </row>
    <row r="31" spans="1:24">
      <c r="A31" s="40">
        <v>4.1666666666666699E-2</v>
      </c>
      <c r="B31" s="34"/>
      <c r="C31" s="40"/>
      <c r="D31" s="40"/>
      <c r="E31" s="40" t="s">
        <v>42</v>
      </c>
      <c r="F31" s="34" t="e">
        <f>ROUND(F30/F28+1,0)</f>
        <v>#N/A</v>
      </c>
      <c r="G31" s="40" t="s">
        <v>40</v>
      </c>
      <c r="H31" s="40"/>
      <c r="I31" s="30">
        <f>IF(C23="",0,1)</f>
        <v>0</v>
      </c>
    </row>
    <row r="32" spans="1:24">
      <c r="A32" s="40">
        <v>5.2083333333333301E-2</v>
      </c>
      <c r="B32" s="34"/>
      <c r="C32" s="40"/>
      <c r="D32" s="40"/>
      <c r="E32" s="40" t="s">
        <v>42</v>
      </c>
      <c r="F32" s="34" t="e">
        <f>F31+2</f>
        <v>#N/A</v>
      </c>
      <c r="G32" s="40" t="s">
        <v>48</v>
      </c>
      <c r="H32" s="40"/>
      <c r="I32" s="30">
        <f>IF(A15="",0,1)</f>
        <v>0</v>
      </c>
    </row>
    <row r="33" spans="1:13">
      <c r="A33" s="40">
        <v>6.25E-2</v>
      </c>
      <c r="B33" s="34"/>
      <c r="C33" s="40"/>
      <c r="D33" s="40"/>
      <c r="E33" s="40"/>
      <c r="F33" s="34"/>
      <c r="G33" s="40"/>
      <c r="H33" s="40"/>
      <c r="I33" s="40">
        <f t="shared" ref="I33:I39" si="17">IF(A16="",0,1)</f>
        <v>0</v>
      </c>
      <c r="J33" s="40"/>
      <c r="K33" s="34"/>
      <c r="L33" s="40"/>
      <c r="M33" s="40"/>
    </row>
    <row r="34" spans="1:13">
      <c r="A34" s="40">
        <v>7.2916666666666699E-2</v>
      </c>
      <c r="B34" s="34"/>
      <c r="C34" s="40" t="s">
        <v>167</v>
      </c>
      <c r="D34" s="40"/>
      <c r="E34" s="40"/>
      <c r="F34" s="34"/>
      <c r="G34" s="40"/>
      <c r="H34" s="40"/>
      <c r="I34" s="40">
        <f t="shared" si="17"/>
        <v>0</v>
      </c>
      <c r="J34" s="40"/>
      <c r="K34" s="34"/>
      <c r="L34" s="40"/>
      <c r="M34" s="40"/>
    </row>
    <row r="35" spans="1:13">
      <c r="A35" s="40">
        <v>8.3333333333333301E-2</v>
      </c>
      <c r="B35" s="34"/>
      <c r="C35" s="40" t="s">
        <v>161</v>
      </c>
      <c r="D35" s="40"/>
      <c r="E35" s="40"/>
      <c r="F35" s="34"/>
      <c r="G35" s="40"/>
      <c r="H35" s="40"/>
      <c r="I35" s="40">
        <f t="shared" si="17"/>
        <v>0</v>
      </c>
      <c r="J35" s="40"/>
      <c r="K35" s="34"/>
      <c r="L35" s="40"/>
      <c r="M35" s="40"/>
    </row>
    <row r="36" spans="1:13">
      <c r="A36" s="40">
        <v>9.375E-2</v>
      </c>
      <c r="B36" s="34"/>
      <c r="C36" s="40" t="s">
        <v>170</v>
      </c>
      <c r="D36" s="40"/>
      <c r="E36" s="40"/>
      <c r="F36" s="34"/>
      <c r="G36" s="40"/>
      <c r="H36" s="40"/>
      <c r="I36" s="40">
        <f t="shared" si="17"/>
        <v>0</v>
      </c>
      <c r="J36" s="40"/>
      <c r="K36" s="34"/>
      <c r="L36" s="40"/>
      <c r="M36" s="40"/>
    </row>
    <row r="37" spans="1:13">
      <c r="A37" s="30">
        <v>0.104166666666667</v>
      </c>
      <c r="C37" s="30" t="s">
        <v>160</v>
      </c>
      <c r="F37" s="30"/>
      <c r="I37" s="30">
        <f t="shared" si="17"/>
        <v>0</v>
      </c>
    </row>
    <row r="38" spans="1:13">
      <c r="A38" s="30">
        <v>0.114583333333333</v>
      </c>
      <c r="F38" s="30"/>
      <c r="I38" s="30">
        <f t="shared" si="17"/>
        <v>0</v>
      </c>
    </row>
    <row r="39" spans="1:13">
      <c r="A39" s="30">
        <v>0.125</v>
      </c>
      <c r="F39" s="30"/>
      <c r="I39" s="30">
        <f t="shared" si="17"/>
        <v>0</v>
      </c>
    </row>
    <row r="40" spans="1:13">
      <c r="A40" s="40">
        <v>0.13541666666666699</v>
      </c>
      <c r="B40" s="34"/>
      <c r="C40" s="40"/>
      <c r="D40" s="40"/>
      <c r="E40" s="40"/>
      <c r="F40" s="40"/>
      <c r="G40" s="34"/>
      <c r="H40" s="40"/>
      <c r="I40" s="40">
        <f>IF(A23="",0,1)</f>
        <v>0</v>
      </c>
    </row>
    <row r="41" spans="1:13">
      <c r="A41" s="30">
        <v>0.14583333333333301</v>
      </c>
      <c r="F41" s="30"/>
    </row>
    <row r="42" spans="1:13">
      <c r="A42" s="40">
        <v>0.15625</v>
      </c>
      <c r="B42" s="34"/>
      <c r="C42" s="40">
        <v>0</v>
      </c>
      <c r="D42" s="34"/>
      <c r="F42" s="30"/>
    </row>
    <row r="43" spans="1:13">
      <c r="A43" s="40">
        <v>0.16666666666666699</v>
      </c>
      <c r="B43" s="34">
        <v>0</v>
      </c>
      <c r="C43" s="40">
        <v>6.9444444444444447E-4</v>
      </c>
      <c r="D43" s="34"/>
      <c r="F43" s="30">
        <f>VLOOKUP(B15,$B$43:$B$1482,1,0)</f>
        <v>0</v>
      </c>
      <c r="G43" s="30">
        <f>VLOOKUP(B15,$B$42:$C$1482,2,1)</f>
        <v>6.9444444444444447E-4</v>
      </c>
      <c r="H43" s="30" t="b">
        <f>ISNA(F43)</f>
        <v>0</v>
      </c>
      <c r="I43" s="30" t="b">
        <f>EXACT(B15,G43)</f>
        <v>0</v>
      </c>
      <c r="J43" s="105">
        <f>VLOOKUP(B15,$B$43:$B$1482,1,1)</f>
        <v>0</v>
      </c>
      <c r="K43" s="105">
        <f t="shared" ref="K43:K51" si="18">IF(H43=TRUE,IF(I43=TRUE,G43,J43),F43)</f>
        <v>0</v>
      </c>
    </row>
    <row r="44" spans="1:13">
      <c r="A44" s="40">
        <v>0.17708333333333301</v>
      </c>
      <c r="B44" s="34">
        <v>6.9444444444444447E-4</v>
      </c>
      <c r="C44" s="40">
        <v>1.38888888888889E-3</v>
      </c>
      <c r="D44" s="34"/>
      <c r="E44" s="40"/>
      <c r="F44" s="40">
        <f t="shared" ref="F44:F51" si="19">VLOOKUP(B16,$B$43:$B$1482,1,0)</f>
        <v>0</v>
      </c>
      <c r="G44" s="34">
        <f t="shared" ref="G44:G51" si="20">VLOOKUP(B16,$B$42:$C$1482,2,1)</f>
        <v>6.9444444444444447E-4</v>
      </c>
      <c r="H44" s="40" t="b">
        <f t="shared" ref="H44:H51" si="21">ISNA(F44)</f>
        <v>0</v>
      </c>
      <c r="I44" s="40" t="b">
        <f t="shared" ref="I44:I51" si="22">EXACT(B16,G44)</f>
        <v>0</v>
      </c>
      <c r="J44" s="105">
        <f t="shared" ref="J44:J51" si="23">VLOOKUP(B16,$B$43:$B$1482,1,1)</f>
        <v>0</v>
      </c>
      <c r="K44" s="105">
        <f t="shared" si="18"/>
        <v>0</v>
      </c>
    </row>
    <row r="45" spans="1:13">
      <c r="A45" s="40">
        <v>0.1875</v>
      </c>
      <c r="B45" s="34">
        <v>1.38888888888889E-3</v>
      </c>
      <c r="C45" s="40">
        <v>2.0833333333333298E-3</v>
      </c>
      <c r="D45" s="34"/>
      <c r="F45" s="30">
        <f>VLOOKUP(B17,$B$43:$B$1482,1,0)</f>
        <v>0</v>
      </c>
      <c r="G45" s="34">
        <f t="shared" si="20"/>
        <v>6.9444444444444447E-4</v>
      </c>
      <c r="H45" s="40" t="b">
        <f t="shared" si="21"/>
        <v>0</v>
      </c>
      <c r="I45" s="40" t="b">
        <f t="shared" si="22"/>
        <v>0</v>
      </c>
      <c r="J45" s="105">
        <f t="shared" si="23"/>
        <v>0</v>
      </c>
      <c r="K45" s="105">
        <f>IF(H45=TRUE,IF(I45=TRUE,G45,J45),F45)</f>
        <v>0</v>
      </c>
    </row>
    <row r="46" spans="1:13">
      <c r="A46" s="40">
        <v>0.19791666666666699</v>
      </c>
      <c r="B46" s="34">
        <v>2.0833333333333298E-3</v>
      </c>
      <c r="C46" s="40">
        <v>2.7777777777777801E-3</v>
      </c>
      <c r="D46" s="34"/>
      <c r="F46" s="30">
        <f t="shared" si="19"/>
        <v>0</v>
      </c>
      <c r="G46" s="34">
        <f t="shared" si="20"/>
        <v>6.9444444444444447E-4</v>
      </c>
      <c r="H46" s="40" t="b">
        <f t="shared" si="21"/>
        <v>0</v>
      </c>
      <c r="I46" s="40" t="b">
        <f t="shared" si="22"/>
        <v>0</v>
      </c>
      <c r="J46" s="105">
        <f t="shared" si="23"/>
        <v>0</v>
      </c>
      <c r="K46" s="105">
        <f t="shared" si="18"/>
        <v>0</v>
      </c>
    </row>
    <row r="47" spans="1:13">
      <c r="A47" s="30">
        <v>0.20833333333333301</v>
      </c>
      <c r="B47" s="30">
        <v>2.7777777777777801E-3</v>
      </c>
      <c r="C47" s="30">
        <v>3.4722222222222199E-3</v>
      </c>
      <c r="F47" s="30">
        <f t="shared" si="19"/>
        <v>0</v>
      </c>
      <c r="G47" s="30">
        <f t="shared" si="20"/>
        <v>6.9444444444444447E-4</v>
      </c>
      <c r="H47" s="30" t="b">
        <f t="shared" si="21"/>
        <v>0</v>
      </c>
      <c r="I47" s="30" t="b">
        <f t="shared" si="22"/>
        <v>0</v>
      </c>
      <c r="J47" s="30">
        <f t="shared" si="23"/>
        <v>0</v>
      </c>
      <c r="K47" s="105">
        <f t="shared" si="18"/>
        <v>0</v>
      </c>
    </row>
    <row r="48" spans="1:13">
      <c r="A48" s="40">
        <v>0.21875</v>
      </c>
      <c r="B48" s="34">
        <v>3.4722222222222199E-3</v>
      </c>
      <c r="C48" s="40">
        <v>4.1666666666666701E-3</v>
      </c>
      <c r="D48" s="34"/>
      <c r="F48" s="30">
        <f t="shared" si="19"/>
        <v>0</v>
      </c>
      <c r="G48" s="30">
        <f t="shared" si="20"/>
        <v>6.9444444444444447E-4</v>
      </c>
      <c r="H48" s="30" t="b">
        <f t="shared" si="21"/>
        <v>0</v>
      </c>
      <c r="I48" s="30" t="b">
        <f t="shared" si="22"/>
        <v>0</v>
      </c>
      <c r="J48" s="30">
        <f t="shared" si="23"/>
        <v>0</v>
      </c>
      <c r="K48" s="105">
        <f t="shared" si="18"/>
        <v>0</v>
      </c>
    </row>
    <row r="49" spans="1:11">
      <c r="A49" s="40">
        <v>0.22916666666666699</v>
      </c>
      <c r="B49" s="34">
        <v>4.1666666666666701E-3</v>
      </c>
      <c r="C49" s="40">
        <v>4.8611111111111103E-3</v>
      </c>
      <c r="D49" s="34"/>
      <c r="E49" s="40"/>
      <c r="F49" s="40">
        <f t="shared" si="19"/>
        <v>0</v>
      </c>
      <c r="G49" s="30">
        <f t="shared" si="20"/>
        <v>6.9444444444444447E-4</v>
      </c>
      <c r="H49" s="30" t="b">
        <f t="shared" si="21"/>
        <v>0</v>
      </c>
      <c r="I49" s="30" t="b">
        <f t="shared" si="22"/>
        <v>0</v>
      </c>
      <c r="J49" s="30">
        <f t="shared" si="23"/>
        <v>0</v>
      </c>
      <c r="K49" s="105">
        <f t="shared" si="18"/>
        <v>0</v>
      </c>
    </row>
    <row r="50" spans="1:11">
      <c r="A50" s="40">
        <v>0.23958333333333301</v>
      </c>
      <c r="B50" s="34">
        <v>4.8611111111111103E-3</v>
      </c>
      <c r="C50" s="40">
        <v>5.5555555555555601E-3</v>
      </c>
      <c r="D50" s="34"/>
      <c r="F50" s="30">
        <f t="shared" si="19"/>
        <v>0</v>
      </c>
      <c r="G50" s="30">
        <f t="shared" si="20"/>
        <v>6.9444444444444447E-4</v>
      </c>
      <c r="H50" s="30" t="b">
        <f t="shared" si="21"/>
        <v>0</v>
      </c>
      <c r="I50" s="30" t="b">
        <f t="shared" si="22"/>
        <v>0</v>
      </c>
      <c r="J50" s="105">
        <f t="shared" si="23"/>
        <v>0</v>
      </c>
      <c r="K50" s="105">
        <f t="shared" si="18"/>
        <v>0</v>
      </c>
    </row>
    <row r="51" spans="1:11">
      <c r="A51" s="40">
        <v>0.25</v>
      </c>
      <c r="B51" s="34">
        <v>5.5555555555555601E-3</v>
      </c>
      <c r="C51" s="40">
        <v>6.2500000000000003E-3</v>
      </c>
      <c r="D51" s="40"/>
      <c r="F51" s="30">
        <f t="shared" si="19"/>
        <v>0</v>
      </c>
      <c r="G51" s="30">
        <f t="shared" si="20"/>
        <v>6.9444444444444447E-4</v>
      </c>
      <c r="H51" s="30" t="b">
        <f t="shared" si="21"/>
        <v>0</v>
      </c>
      <c r="I51" s="30" t="b">
        <f t="shared" si="22"/>
        <v>0</v>
      </c>
      <c r="J51" s="105">
        <f t="shared" si="23"/>
        <v>0</v>
      </c>
      <c r="K51" s="105">
        <f t="shared" si="18"/>
        <v>0</v>
      </c>
    </row>
    <row r="52" spans="1:11">
      <c r="A52" s="40">
        <v>0.26041666666666702</v>
      </c>
      <c r="B52" s="34">
        <v>6.2500000000000003E-3</v>
      </c>
      <c r="C52" s="40">
        <v>6.9444444444444397E-3</v>
      </c>
      <c r="D52" s="40"/>
      <c r="F52" s="30"/>
    </row>
    <row r="53" spans="1:11">
      <c r="A53" s="40">
        <v>0.27083333333333298</v>
      </c>
      <c r="B53" s="34">
        <v>6.9444444444444397E-3</v>
      </c>
      <c r="C53" s="40">
        <v>7.6388888888888904E-3</v>
      </c>
      <c r="D53" s="40"/>
      <c r="E53" s="40"/>
      <c r="F53" s="40"/>
      <c r="G53" s="34"/>
      <c r="H53" s="40"/>
      <c r="I53" s="40"/>
    </row>
    <row r="54" spans="1:11">
      <c r="A54" s="40">
        <v>0.28125</v>
      </c>
      <c r="B54" s="34">
        <v>7.6388888888888904E-3</v>
      </c>
      <c r="C54" s="40">
        <v>8.3333333333333297E-3</v>
      </c>
      <c r="D54" s="40"/>
      <c r="F54" s="30"/>
      <c r="G54" s="34"/>
      <c r="H54" s="40"/>
      <c r="I54" s="40"/>
    </row>
    <row r="55" spans="1:11">
      <c r="A55" s="40">
        <v>0.29166666666666702</v>
      </c>
      <c r="B55" s="34">
        <v>8.3333333333333297E-3</v>
      </c>
      <c r="C55" s="40">
        <v>9.0277777777777804E-3</v>
      </c>
      <c r="D55" s="40"/>
      <c r="E55" s="40"/>
      <c r="F55" s="34"/>
      <c r="G55" s="40"/>
      <c r="H55" s="40"/>
    </row>
    <row r="56" spans="1:11">
      <c r="A56" s="30">
        <v>0.30208333333333298</v>
      </c>
      <c r="B56" s="30">
        <v>9.0277777777777804E-3</v>
      </c>
      <c r="C56" s="30">
        <v>9.7222222222222206E-3</v>
      </c>
      <c r="F56" s="30"/>
    </row>
    <row r="57" spans="1:11">
      <c r="A57" s="30">
        <v>0.3125</v>
      </c>
      <c r="B57" s="30">
        <v>9.7222222222222206E-3</v>
      </c>
      <c r="C57" s="30">
        <v>1.0416666666666701E-2</v>
      </c>
      <c r="F57" s="30"/>
    </row>
    <row r="58" spans="1:11">
      <c r="A58" s="30">
        <v>0.32291666666666702</v>
      </c>
      <c r="B58" s="30">
        <v>1.0416666666666701E-2</v>
      </c>
      <c r="C58" s="30">
        <v>1.1111111111111099E-2</v>
      </c>
      <c r="F58" s="30"/>
    </row>
    <row r="59" spans="1:11">
      <c r="A59" s="40">
        <v>0.33333333333333298</v>
      </c>
      <c r="B59" s="34">
        <v>1.1111111111111099E-2</v>
      </c>
      <c r="C59" s="40">
        <v>1.18055555555556E-2</v>
      </c>
      <c r="D59" s="40"/>
      <c r="E59" s="40"/>
      <c r="F59" s="34"/>
      <c r="G59" s="40"/>
      <c r="H59" s="40"/>
    </row>
    <row r="60" spans="1:11">
      <c r="A60" s="30">
        <v>0.34375</v>
      </c>
      <c r="B60" s="30">
        <v>1.18055555555556E-2</v>
      </c>
      <c r="C60" s="30">
        <v>1.2500000000000001E-2</v>
      </c>
      <c r="F60" s="34"/>
      <c r="G60" s="40"/>
      <c r="H60" s="40"/>
    </row>
    <row r="61" spans="1:11">
      <c r="A61" s="30">
        <v>0.35416666666666702</v>
      </c>
      <c r="B61" s="30">
        <v>1.2500000000000001E-2</v>
      </c>
      <c r="C61" s="30">
        <v>1.3194444444444399E-2</v>
      </c>
      <c r="F61" s="34"/>
      <c r="G61" s="40"/>
      <c r="H61" s="40"/>
    </row>
    <row r="62" spans="1:11">
      <c r="A62" s="30">
        <v>0.36458333333333298</v>
      </c>
      <c r="B62" s="30">
        <v>1.3194444444444399E-2</v>
      </c>
      <c r="C62" s="30">
        <v>1.38888888888889E-2</v>
      </c>
      <c r="F62" s="34"/>
      <c r="G62" s="40"/>
      <c r="H62" s="40"/>
    </row>
    <row r="63" spans="1:11">
      <c r="A63" s="30">
        <v>0.375</v>
      </c>
      <c r="B63" s="30">
        <v>1.38888888888889E-2</v>
      </c>
      <c r="C63" s="30">
        <v>1.4583333333333301E-2</v>
      </c>
      <c r="F63" s="176"/>
      <c r="G63" s="176"/>
      <c r="H63" s="176"/>
    </row>
    <row r="64" spans="1:11">
      <c r="A64" s="30">
        <v>0.38541666666666702</v>
      </c>
      <c r="B64" s="30">
        <v>1.4583333333333301E-2</v>
      </c>
      <c r="C64" s="30">
        <v>1.52777777777778E-2</v>
      </c>
      <c r="F64" s="30"/>
    </row>
    <row r="65" spans="1:8">
      <c r="A65" s="30">
        <v>0.39583333333333298</v>
      </c>
      <c r="B65" s="30">
        <v>1.52777777777778E-2</v>
      </c>
      <c r="C65" s="30">
        <v>1.59722222222222E-2</v>
      </c>
      <c r="F65" s="30"/>
    </row>
    <row r="66" spans="1:8">
      <c r="A66" s="30">
        <v>0.40625</v>
      </c>
      <c r="B66" s="30">
        <v>1.59722222222222E-2</v>
      </c>
      <c r="C66" s="30">
        <v>1.6666666666666701E-2</v>
      </c>
      <c r="F66" s="30"/>
    </row>
    <row r="67" spans="1:8">
      <c r="A67" s="30">
        <v>0.41666666666666702</v>
      </c>
      <c r="B67" s="30">
        <v>1.6666666666666701E-2</v>
      </c>
      <c r="C67" s="30">
        <v>1.7361111111111101E-2</v>
      </c>
      <c r="F67" s="34"/>
      <c r="G67" s="40"/>
      <c r="H67" s="40"/>
    </row>
    <row r="68" spans="1:8">
      <c r="A68" s="30">
        <v>0.42708333333333298</v>
      </c>
      <c r="B68" s="30">
        <v>1.7361111111111101E-2</v>
      </c>
      <c r="C68" s="30">
        <v>1.8055555555555599E-2</v>
      </c>
      <c r="F68" s="34"/>
      <c r="G68" s="40"/>
      <c r="H68" s="40"/>
    </row>
    <row r="69" spans="1:8">
      <c r="A69" s="30">
        <v>0.4375</v>
      </c>
      <c r="B69" s="30">
        <v>1.8055555555555599E-2</v>
      </c>
      <c r="C69" s="30">
        <v>1.8749999999999999E-2</v>
      </c>
      <c r="F69" s="34"/>
      <c r="G69" s="40"/>
      <c r="H69" s="40"/>
    </row>
    <row r="70" spans="1:8">
      <c r="A70" s="33">
        <v>0.44791666666666702</v>
      </c>
      <c r="B70" s="78">
        <v>1.8749999999999999E-2</v>
      </c>
      <c r="C70" s="78">
        <v>1.94444444444444E-2</v>
      </c>
    </row>
    <row r="71" spans="1:8">
      <c r="A71" s="33">
        <v>0.45833333333333298</v>
      </c>
      <c r="B71" s="78">
        <v>1.94444444444444E-2</v>
      </c>
      <c r="C71" s="78">
        <v>2.0138888888888901E-2</v>
      </c>
    </row>
    <row r="72" spans="1:8">
      <c r="A72" s="33">
        <v>0.46875</v>
      </c>
      <c r="B72" s="78">
        <v>2.0138888888888901E-2</v>
      </c>
      <c r="C72" s="78">
        <v>2.0833333333333301E-2</v>
      </c>
    </row>
    <row r="73" spans="1:8">
      <c r="A73" s="33">
        <v>0.47916666666666702</v>
      </c>
      <c r="B73" s="78">
        <v>2.0833333333333301E-2</v>
      </c>
      <c r="C73" s="78">
        <v>2.1527777777777798E-2</v>
      </c>
    </row>
    <row r="74" spans="1:8">
      <c r="A74" s="33">
        <v>0.48958333333333298</v>
      </c>
      <c r="B74" s="78">
        <v>2.1527777777777798E-2</v>
      </c>
      <c r="C74" s="78">
        <v>2.2222222222222199E-2</v>
      </c>
    </row>
    <row r="75" spans="1:8">
      <c r="A75" s="33">
        <v>0.5</v>
      </c>
      <c r="B75" s="78">
        <v>2.2222222222222199E-2</v>
      </c>
      <c r="C75" s="78">
        <v>2.29166666666667E-2</v>
      </c>
    </row>
    <row r="76" spans="1:8">
      <c r="A76" s="33">
        <v>0.51041666666666696</v>
      </c>
      <c r="B76" s="78">
        <v>2.29166666666667E-2</v>
      </c>
      <c r="C76" s="78">
        <v>2.36111111111111E-2</v>
      </c>
    </row>
    <row r="77" spans="1:8">
      <c r="A77" s="33">
        <v>0.52083333333333304</v>
      </c>
      <c r="B77" s="78">
        <v>2.36111111111111E-2</v>
      </c>
      <c r="C77" s="78">
        <v>2.4305555555555601E-2</v>
      </c>
    </row>
    <row r="78" spans="1:8">
      <c r="A78" s="33">
        <v>0.53125</v>
      </c>
      <c r="B78" s="78">
        <v>2.4305555555555601E-2</v>
      </c>
      <c r="C78" s="78">
        <v>2.5000000000000001E-2</v>
      </c>
    </row>
    <row r="79" spans="1:8">
      <c r="A79" s="33">
        <v>0.54166666666666696</v>
      </c>
      <c r="B79" s="78">
        <v>2.5000000000000001E-2</v>
      </c>
      <c r="C79" s="78">
        <v>2.5694444444444402E-2</v>
      </c>
    </row>
    <row r="80" spans="1:8">
      <c r="A80" s="33">
        <v>0.55208333333333304</v>
      </c>
      <c r="B80" s="78">
        <v>2.5694444444444402E-2</v>
      </c>
      <c r="C80" s="78">
        <v>2.6388888888888899E-2</v>
      </c>
    </row>
    <row r="81" spans="1:3">
      <c r="A81" s="33">
        <v>0.5625</v>
      </c>
      <c r="B81" s="78">
        <v>2.6388888888888899E-2</v>
      </c>
      <c r="C81" s="78">
        <v>2.70833333333333E-2</v>
      </c>
    </row>
    <row r="82" spans="1:3">
      <c r="A82" s="33">
        <v>0.57291666666666696</v>
      </c>
      <c r="B82" s="78">
        <v>2.70833333333333E-2</v>
      </c>
      <c r="C82" s="78">
        <v>2.7777777777777801E-2</v>
      </c>
    </row>
    <row r="83" spans="1:3">
      <c r="A83" s="33">
        <v>0.58333333333333304</v>
      </c>
      <c r="B83" s="78">
        <v>2.7777777777777801E-2</v>
      </c>
      <c r="C83" s="78">
        <v>2.8472222222222201E-2</v>
      </c>
    </row>
    <row r="84" spans="1:3">
      <c r="A84" s="33">
        <v>0.59375</v>
      </c>
      <c r="B84" s="78">
        <v>2.8472222222222201E-2</v>
      </c>
      <c r="C84" s="78">
        <v>2.9166666666666698E-2</v>
      </c>
    </row>
    <row r="85" spans="1:3">
      <c r="A85" s="33">
        <v>0.60416666666666696</v>
      </c>
      <c r="B85" s="78">
        <v>2.9166666666666698E-2</v>
      </c>
      <c r="C85" s="78">
        <v>2.9861111111111099E-2</v>
      </c>
    </row>
    <row r="86" spans="1:3">
      <c r="A86" s="33">
        <v>0.61458333333333304</v>
      </c>
      <c r="B86" s="78">
        <v>2.9861111111111099E-2</v>
      </c>
      <c r="C86" s="78">
        <v>3.05555555555556E-2</v>
      </c>
    </row>
    <row r="87" spans="1:3">
      <c r="A87" s="33">
        <v>0.625</v>
      </c>
      <c r="B87" s="78">
        <v>3.05555555555556E-2</v>
      </c>
      <c r="C87" s="78">
        <v>3.125E-2</v>
      </c>
    </row>
    <row r="88" spans="1:3">
      <c r="A88" s="33">
        <v>0.63541666666666696</v>
      </c>
      <c r="B88" s="78">
        <v>3.125E-2</v>
      </c>
      <c r="C88" s="78">
        <v>3.19444444444444E-2</v>
      </c>
    </row>
    <row r="89" spans="1:3">
      <c r="A89" s="33">
        <v>0.64583333333333304</v>
      </c>
      <c r="B89" s="78">
        <v>3.19444444444444E-2</v>
      </c>
      <c r="C89" s="78">
        <v>3.2638888888888898E-2</v>
      </c>
    </row>
    <row r="90" spans="1:3">
      <c r="A90" s="33">
        <v>0.65625</v>
      </c>
      <c r="B90" s="78">
        <v>3.2638888888888898E-2</v>
      </c>
      <c r="C90" s="78">
        <v>3.3333333333333298E-2</v>
      </c>
    </row>
    <row r="91" spans="1:3">
      <c r="A91" s="33">
        <v>0.66666666666666696</v>
      </c>
      <c r="B91" s="78">
        <v>3.3333333333333298E-2</v>
      </c>
      <c r="C91" s="78">
        <v>3.4027777777777803E-2</v>
      </c>
    </row>
    <row r="92" spans="1:3">
      <c r="A92" s="33">
        <v>0.67708333333333304</v>
      </c>
      <c r="B92" s="78">
        <v>3.4027777777777803E-2</v>
      </c>
      <c r="C92" s="78">
        <v>3.4722222222222203E-2</v>
      </c>
    </row>
    <row r="93" spans="1:3">
      <c r="A93" s="33">
        <v>0.6875</v>
      </c>
      <c r="B93" s="78">
        <v>3.4722222222222203E-2</v>
      </c>
      <c r="C93" s="78">
        <v>3.54166666666667E-2</v>
      </c>
    </row>
    <row r="94" spans="1:3">
      <c r="A94" s="33">
        <v>0.69791666666666696</v>
      </c>
      <c r="B94" s="78">
        <v>3.54166666666667E-2</v>
      </c>
      <c r="C94" s="78">
        <v>3.6111111111111101E-2</v>
      </c>
    </row>
    <row r="95" spans="1:3">
      <c r="A95" s="33">
        <v>0.70833333333333304</v>
      </c>
      <c r="B95" s="78">
        <v>3.6111111111111101E-2</v>
      </c>
      <c r="C95" s="78">
        <v>3.6805555555555598E-2</v>
      </c>
    </row>
    <row r="96" spans="1:3">
      <c r="A96" s="33">
        <v>0.71875</v>
      </c>
      <c r="B96" s="78">
        <v>3.6805555555555598E-2</v>
      </c>
      <c r="C96" s="78">
        <v>3.7499999999999999E-2</v>
      </c>
    </row>
    <row r="97" spans="1:3">
      <c r="A97" s="33">
        <v>0.72916666666666696</v>
      </c>
      <c r="B97" s="78">
        <v>3.7499999999999999E-2</v>
      </c>
      <c r="C97" s="78">
        <v>3.8194444444444399E-2</v>
      </c>
    </row>
    <row r="98" spans="1:3">
      <c r="A98" s="33">
        <v>0.73958333333333304</v>
      </c>
      <c r="B98" s="78">
        <v>3.8194444444444399E-2</v>
      </c>
      <c r="C98" s="78">
        <v>3.8888888888888903E-2</v>
      </c>
    </row>
    <row r="99" spans="1:3">
      <c r="A99" s="33">
        <v>0.75</v>
      </c>
      <c r="B99" s="78">
        <v>3.8888888888888903E-2</v>
      </c>
      <c r="C99" s="78">
        <v>3.9583333333333297E-2</v>
      </c>
    </row>
    <row r="100" spans="1:3">
      <c r="A100" s="33">
        <v>0.76041666666666696</v>
      </c>
      <c r="B100" s="78">
        <v>3.9583333333333297E-2</v>
      </c>
      <c r="C100" s="78">
        <v>4.0277777777777801E-2</v>
      </c>
    </row>
    <row r="101" spans="1:3">
      <c r="A101" s="33">
        <v>0.77083333333333304</v>
      </c>
      <c r="B101" s="78">
        <v>4.0277777777777801E-2</v>
      </c>
      <c r="C101" s="78">
        <v>4.0972222222222202E-2</v>
      </c>
    </row>
    <row r="102" spans="1:3">
      <c r="A102" s="33">
        <v>0.78125</v>
      </c>
      <c r="B102" s="78">
        <v>4.0972222222222202E-2</v>
      </c>
      <c r="C102" s="78">
        <v>4.1666666666666699E-2</v>
      </c>
    </row>
    <row r="103" spans="1:3">
      <c r="A103" s="33">
        <v>0.79166666666666696</v>
      </c>
      <c r="B103" s="78">
        <v>4.1666666666666699E-2</v>
      </c>
      <c r="C103" s="78">
        <v>4.2361111111111099E-2</v>
      </c>
    </row>
    <row r="104" spans="1:3">
      <c r="A104" s="33">
        <v>0.80208333333333304</v>
      </c>
      <c r="B104" s="78">
        <v>4.2361111111111099E-2</v>
      </c>
      <c r="C104" s="78">
        <v>4.3055555555555597E-2</v>
      </c>
    </row>
    <row r="105" spans="1:3">
      <c r="A105" s="33">
        <v>0.8125</v>
      </c>
      <c r="B105" s="78">
        <v>4.3055555555555597E-2</v>
      </c>
      <c r="C105" s="78">
        <v>4.3749999999999997E-2</v>
      </c>
    </row>
    <row r="106" spans="1:3">
      <c r="A106" s="33">
        <v>0.82291666666666696</v>
      </c>
      <c r="B106" s="78">
        <v>4.3749999999999997E-2</v>
      </c>
      <c r="C106" s="78">
        <v>4.4444444444444398E-2</v>
      </c>
    </row>
    <row r="107" spans="1:3">
      <c r="A107" s="33">
        <v>0.83333333333333304</v>
      </c>
      <c r="B107" s="78">
        <v>4.4444444444444398E-2</v>
      </c>
      <c r="C107" s="78">
        <v>4.5138888888888902E-2</v>
      </c>
    </row>
    <row r="108" spans="1:3">
      <c r="A108" s="33">
        <v>0.84375</v>
      </c>
      <c r="B108" s="78">
        <v>4.5138888888888902E-2</v>
      </c>
      <c r="C108" s="78">
        <v>4.5833333333333302E-2</v>
      </c>
    </row>
    <row r="109" spans="1:3">
      <c r="A109" s="33">
        <v>0.85416666666666696</v>
      </c>
      <c r="B109" s="78">
        <v>4.5833333333333302E-2</v>
      </c>
      <c r="C109" s="78">
        <v>4.65277777777778E-2</v>
      </c>
    </row>
    <row r="110" spans="1:3">
      <c r="A110" s="33">
        <v>0.86458333333333304</v>
      </c>
      <c r="B110" s="78">
        <v>4.65277777777778E-2</v>
      </c>
      <c r="C110" s="78">
        <v>4.72222222222222E-2</v>
      </c>
    </row>
    <row r="111" spans="1:3">
      <c r="A111" s="33">
        <v>0.875</v>
      </c>
      <c r="B111" s="78">
        <v>4.72222222222222E-2</v>
      </c>
      <c r="C111" s="78">
        <v>4.7916666666666698E-2</v>
      </c>
    </row>
    <row r="112" spans="1:3">
      <c r="A112" s="33">
        <v>0.88541666666666696</v>
      </c>
      <c r="B112" s="78">
        <v>4.7916666666666698E-2</v>
      </c>
      <c r="C112" s="78">
        <v>4.8611111111111098E-2</v>
      </c>
    </row>
    <row r="113" spans="1:3">
      <c r="A113" s="33">
        <v>0.89583333333333304</v>
      </c>
      <c r="B113" s="78">
        <v>4.8611111111111098E-2</v>
      </c>
      <c r="C113" s="78">
        <v>4.9305555555555602E-2</v>
      </c>
    </row>
    <row r="114" spans="1:3">
      <c r="A114" s="33">
        <v>0.90625</v>
      </c>
      <c r="B114" s="78">
        <v>4.9305555555555602E-2</v>
      </c>
      <c r="C114" s="78">
        <v>0.05</v>
      </c>
    </row>
    <row r="115" spans="1:3">
      <c r="A115" s="33">
        <v>0.91666666666666696</v>
      </c>
      <c r="B115" s="78">
        <v>0.05</v>
      </c>
      <c r="C115" s="78">
        <v>5.0694444444444403E-2</v>
      </c>
    </row>
    <row r="116" spans="1:3">
      <c r="A116" s="33">
        <v>0.92708333333333304</v>
      </c>
      <c r="B116" s="78">
        <v>5.0694444444444403E-2</v>
      </c>
      <c r="C116" s="78">
        <v>5.1388888888888901E-2</v>
      </c>
    </row>
    <row r="117" spans="1:3">
      <c r="A117" s="33">
        <v>0.9375</v>
      </c>
      <c r="B117" s="78">
        <v>5.1388888888888901E-2</v>
      </c>
      <c r="C117" s="78">
        <v>5.2083333333333301E-2</v>
      </c>
    </row>
    <row r="118" spans="1:3">
      <c r="A118" s="33">
        <v>0.94791666666666696</v>
      </c>
      <c r="B118" s="78">
        <v>5.2083333333333301E-2</v>
      </c>
      <c r="C118" s="78">
        <v>5.2777777777777798E-2</v>
      </c>
    </row>
    <row r="119" spans="1:3">
      <c r="A119" s="33">
        <v>0.95833333333333304</v>
      </c>
      <c r="B119" s="78">
        <v>5.2777777777777798E-2</v>
      </c>
      <c r="C119" s="78">
        <v>5.3472222222222199E-2</v>
      </c>
    </row>
    <row r="120" spans="1:3">
      <c r="A120" s="33">
        <v>0.96875</v>
      </c>
      <c r="B120" s="78">
        <v>5.3472222222222199E-2</v>
      </c>
      <c r="C120" s="78">
        <v>5.4166666666666703E-2</v>
      </c>
    </row>
    <row r="121" spans="1:3">
      <c r="A121" s="33">
        <v>0.97916666666666696</v>
      </c>
      <c r="B121" s="78">
        <v>5.4166666666666703E-2</v>
      </c>
      <c r="C121" s="78">
        <v>5.4861111111111097E-2</v>
      </c>
    </row>
    <row r="122" spans="1:3">
      <c r="A122" s="33">
        <v>0.98958333333333304</v>
      </c>
      <c r="B122" s="78">
        <v>5.4861111111111097E-2</v>
      </c>
      <c r="C122" s="78">
        <v>5.5555555555555601E-2</v>
      </c>
    </row>
    <row r="123" spans="1:3">
      <c r="B123" s="78">
        <v>5.5555555555555601E-2</v>
      </c>
      <c r="C123" s="78">
        <v>5.6250000000000001E-2</v>
      </c>
    </row>
    <row r="124" spans="1:3">
      <c r="B124" s="78">
        <v>5.6250000000000001E-2</v>
      </c>
      <c r="C124" s="78">
        <v>5.6944444444444402E-2</v>
      </c>
    </row>
    <row r="125" spans="1:3">
      <c r="B125" s="78">
        <v>5.6944444444444402E-2</v>
      </c>
      <c r="C125" s="78">
        <v>5.7638888888888899E-2</v>
      </c>
    </row>
    <row r="126" spans="1:3">
      <c r="B126" s="78">
        <v>5.7638888888888899E-2</v>
      </c>
      <c r="C126" s="78">
        <v>5.83333333333333E-2</v>
      </c>
    </row>
    <row r="127" spans="1:3">
      <c r="B127" s="78">
        <v>5.83333333333333E-2</v>
      </c>
      <c r="C127" s="78">
        <v>5.9027777777777797E-2</v>
      </c>
    </row>
    <row r="128" spans="1:3">
      <c r="B128" s="78">
        <v>5.9027777777777797E-2</v>
      </c>
      <c r="C128" s="78">
        <v>5.9722222222222197E-2</v>
      </c>
    </row>
    <row r="129" spans="2:3">
      <c r="B129" s="78">
        <v>5.9722222222222197E-2</v>
      </c>
      <c r="C129" s="78">
        <v>6.0416666666666702E-2</v>
      </c>
    </row>
    <row r="130" spans="2:3">
      <c r="B130" s="78">
        <v>6.0416666666666702E-2</v>
      </c>
      <c r="C130" s="78">
        <v>6.1111111111111102E-2</v>
      </c>
    </row>
    <row r="131" spans="2:3">
      <c r="B131" s="78">
        <v>6.1111111111111102E-2</v>
      </c>
      <c r="C131" s="78">
        <v>6.18055555555556E-2</v>
      </c>
    </row>
    <row r="132" spans="2:3">
      <c r="B132" s="78">
        <v>6.18055555555556E-2</v>
      </c>
      <c r="C132" s="78">
        <v>6.25E-2</v>
      </c>
    </row>
    <row r="133" spans="2:3">
      <c r="B133" s="78">
        <v>6.25E-2</v>
      </c>
      <c r="C133" s="78">
        <v>6.31944444444444E-2</v>
      </c>
    </row>
    <row r="134" spans="2:3">
      <c r="B134" s="78">
        <v>6.31944444444444E-2</v>
      </c>
      <c r="C134" s="78">
        <v>6.3888888888888898E-2</v>
      </c>
    </row>
    <row r="135" spans="2:3">
      <c r="B135" s="78">
        <v>6.3888888888888898E-2</v>
      </c>
      <c r="C135" s="78">
        <v>6.4583333333333298E-2</v>
      </c>
    </row>
    <row r="136" spans="2:3">
      <c r="B136" s="78">
        <v>6.4583333333333298E-2</v>
      </c>
      <c r="C136" s="78">
        <v>6.5277777777777796E-2</v>
      </c>
    </row>
    <row r="137" spans="2:3">
      <c r="B137" s="78">
        <v>6.5277777777777796E-2</v>
      </c>
      <c r="C137" s="78">
        <v>6.5972222222222196E-2</v>
      </c>
    </row>
    <row r="138" spans="2:3">
      <c r="B138" s="78">
        <v>6.5972222222222196E-2</v>
      </c>
      <c r="C138" s="78">
        <v>6.6666666666666693E-2</v>
      </c>
    </row>
    <row r="139" spans="2:3">
      <c r="B139" s="78">
        <v>6.6666666666666693E-2</v>
      </c>
      <c r="C139" s="78">
        <v>6.7361111111111094E-2</v>
      </c>
    </row>
    <row r="140" spans="2:3">
      <c r="B140" s="78">
        <v>6.7361111111111094E-2</v>
      </c>
      <c r="C140" s="78">
        <v>6.8055555555555605E-2</v>
      </c>
    </row>
    <row r="141" spans="2:3">
      <c r="B141" s="78">
        <v>6.8055555555555605E-2</v>
      </c>
      <c r="C141" s="78">
        <v>6.8750000000000006E-2</v>
      </c>
    </row>
    <row r="142" spans="2:3">
      <c r="B142" s="78">
        <v>6.8750000000000006E-2</v>
      </c>
      <c r="C142" s="78">
        <v>6.9444444444444406E-2</v>
      </c>
    </row>
    <row r="143" spans="2:3">
      <c r="B143" s="78">
        <v>6.9444444444444406E-2</v>
      </c>
      <c r="C143" s="78">
        <v>7.0138888888888903E-2</v>
      </c>
    </row>
    <row r="144" spans="2:3">
      <c r="B144" s="78">
        <v>7.0138888888888903E-2</v>
      </c>
      <c r="C144" s="78">
        <v>7.0833333333333304E-2</v>
      </c>
    </row>
    <row r="145" spans="2:3">
      <c r="B145" s="78">
        <v>7.0833333333333304E-2</v>
      </c>
      <c r="C145" s="78">
        <v>7.1527777777777801E-2</v>
      </c>
    </row>
    <row r="146" spans="2:3">
      <c r="B146" s="78">
        <v>7.1527777777777801E-2</v>
      </c>
      <c r="C146" s="78">
        <v>7.2222222222222202E-2</v>
      </c>
    </row>
    <row r="147" spans="2:3">
      <c r="B147" s="78">
        <v>7.2222222222222202E-2</v>
      </c>
      <c r="C147" s="78">
        <v>7.2916666666666699E-2</v>
      </c>
    </row>
    <row r="148" spans="2:3">
      <c r="B148" s="78">
        <v>7.2916666666666699E-2</v>
      </c>
      <c r="C148" s="78">
        <v>7.3611111111111099E-2</v>
      </c>
    </row>
    <row r="149" spans="2:3">
      <c r="B149" s="78">
        <v>7.3611111111111099E-2</v>
      </c>
      <c r="C149" s="78">
        <v>7.4305555555555597E-2</v>
      </c>
    </row>
    <row r="150" spans="2:3">
      <c r="B150" s="78">
        <v>7.4305555555555597E-2</v>
      </c>
      <c r="C150" s="78">
        <v>7.4999999999999997E-2</v>
      </c>
    </row>
    <row r="151" spans="2:3">
      <c r="B151" s="78">
        <v>7.4999999999999997E-2</v>
      </c>
      <c r="C151" s="78">
        <v>7.5694444444444495E-2</v>
      </c>
    </row>
    <row r="152" spans="2:3">
      <c r="B152" s="78">
        <v>7.5694444444444495E-2</v>
      </c>
      <c r="C152" s="78">
        <v>7.6388888888888895E-2</v>
      </c>
    </row>
    <row r="153" spans="2:3">
      <c r="B153" s="78">
        <v>7.6388888888888895E-2</v>
      </c>
      <c r="C153" s="78">
        <v>7.7083333333333295E-2</v>
      </c>
    </row>
    <row r="154" spans="2:3">
      <c r="B154" s="78">
        <v>7.7083333333333295E-2</v>
      </c>
      <c r="C154" s="78">
        <v>7.7777777777777807E-2</v>
      </c>
    </row>
    <row r="155" spans="2:3">
      <c r="B155" s="78">
        <v>7.7777777777777807E-2</v>
      </c>
      <c r="C155" s="78">
        <v>7.8472222222222193E-2</v>
      </c>
    </row>
    <row r="156" spans="2:3">
      <c r="B156" s="78">
        <v>7.8472222222222193E-2</v>
      </c>
      <c r="C156" s="78">
        <v>7.9166666666666705E-2</v>
      </c>
    </row>
    <row r="157" spans="2:3">
      <c r="B157" s="78">
        <v>7.9166666666666705E-2</v>
      </c>
      <c r="C157" s="78">
        <v>7.9861111111111105E-2</v>
      </c>
    </row>
    <row r="158" spans="2:3">
      <c r="B158" s="78">
        <v>7.9861111111111105E-2</v>
      </c>
      <c r="C158" s="78">
        <v>8.0555555555555602E-2</v>
      </c>
    </row>
    <row r="159" spans="2:3">
      <c r="B159" s="78">
        <v>8.0555555555555602E-2</v>
      </c>
      <c r="C159" s="78">
        <v>8.1250000000000003E-2</v>
      </c>
    </row>
    <row r="160" spans="2:3">
      <c r="B160" s="78">
        <v>8.1250000000000003E-2</v>
      </c>
      <c r="C160" s="78">
        <v>8.1944444444444403E-2</v>
      </c>
    </row>
    <row r="161" spans="2:3">
      <c r="B161" s="78">
        <v>8.1944444444444403E-2</v>
      </c>
      <c r="C161" s="78">
        <v>8.2638888888888901E-2</v>
      </c>
    </row>
    <row r="162" spans="2:3">
      <c r="B162" s="78">
        <v>8.2638888888888901E-2</v>
      </c>
      <c r="C162" s="78">
        <v>8.3333333333333301E-2</v>
      </c>
    </row>
    <row r="163" spans="2:3">
      <c r="B163" s="78">
        <v>8.3333333333333301E-2</v>
      </c>
      <c r="C163" s="78">
        <v>8.4027777777777798E-2</v>
      </c>
    </row>
    <row r="164" spans="2:3">
      <c r="B164" s="78">
        <v>8.4027777777777798E-2</v>
      </c>
      <c r="C164" s="78">
        <v>8.4722222222222199E-2</v>
      </c>
    </row>
    <row r="165" spans="2:3">
      <c r="B165" s="78">
        <v>8.4722222222222199E-2</v>
      </c>
      <c r="C165" s="78">
        <v>8.5416666666666696E-2</v>
      </c>
    </row>
    <row r="166" spans="2:3">
      <c r="B166" s="78">
        <v>8.5416666666666696E-2</v>
      </c>
      <c r="C166" s="78">
        <v>8.6111111111111097E-2</v>
      </c>
    </row>
    <row r="167" spans="2:3">
      <c r="B167" s="78">
        <v>8.6111111111111097E-2</v>
      </c>
      <c r="C167" s="78">
        <v>8.6805555555555594E-2</v>
      </c>
    </row>
    <row r="168" spans="2:3">
      <c r="B168" s="78">
        <v>8.6805555555555594E-2</v>
      </c>
      <c r="C168" s="78">
        <v>8.7499999999999994E-2</v>
      </c>
    </row>
    <row r="169" spans="2:3">
      <c r="B169" s="78">
        <v>8.7499999999999994E-2</v>
      </c>
      <c r="C169" s="78">
        <v>8.8194444444444506E-2</v>
      </c>
    </row>
    <row r="170" spans="2:3">
      <c r="B170" s="78">
        <v>8.8194444444444506E-2</v>
      </c>
      <c r="C170" s="78">
        <v>8.8888888888888906E-2</v>
      </c>
    </row>
    <row r="171" spans="2:3">
      <c r="B171" s="78">
        <v>8.8888888888888906E-2</v>
      </c>
      <c r="C171" s="78">
        <v>8.9583333333333307E-2</v>
      </c>
    </row>
    <row r="172" spans="2:3">
      <c r="B172" s="78">
        <v>8.9583333333333307E-2</v>
      </c>
      <c r="C172" s="78">
        <v>9.0277777777777804E-2</v>
      </c>
    </row>
    <row r="173" spans="2:3">
      <c r="B173" s="78">
        <v>9.0277777777777804E-2</v>
      </c>
      <c r="C173" s="78">
        <v>9.0972222222222204E-2</v>
      </c>
    </row>
    <row r="174" spans="2:3">
      <c r="B174" s="78">
        <v>9.0972222222222204E-2</v>
      </c>
      <c r="C174" s="78">
        <v>9.1666666666666702E-2</v>
      </c>
    </row>
    <row r="175" spans="2:3">
      <c r="B175" s="78">
        <v>9.1666666666666702E-2</v>
      </c>
      <c r="C175" s="78">
        <v>9.2361111111111102E-2</v>
      </c>
    </row>
    <row r="176" spans="2:3">
      <c r="B176" s="78">
        <v>9.2361111111111102E-2</v>
      </c>
      <c r="C176" s="78">
        <v>9.30555555555556E-2</v>
      </c>
    </row>
    <row r="177" spans="2:3">
      <c r="B177" s="78">
        <v>9.30555555555556E-2</v>
      </c>
      <c r="C177" s="78">
        <v>9.375E-2</v>
      </c>
    </row>
    <row r="178" spans="2:3">
      <c r="B178" s="78">
        <v>9.375E-2</v>
      </c>
      <c r="C178" s="78">
        <v>9.44444444444444E-2</v>
      </c>
    </row>
    <row r="179" spans="2:3">
      <c r="B179" s="78">
        <v>9.44444444444444E-2</v>
      </c>
      <c r="C179" s="78">
        <v>9.5138888888888898E-2</v>
      </c>
    </row>
    <row r="180" spans="2:3">
      <c r="B180" s="78">
        <v>9.5138888888888898E-2</v>
      </c>
      <c r="C180" s="78">
        <v>9.5833333333333298E-2</v>
      </c>
    </row>
    <row r="181" spans="2:3">
      <c r="B181" s="78">
        <v>9.5833333333333298E-2</v>
      </c>
      <c r="C181" s="78">
        <v>9.6527777777777796E-2</v>
      </c>
    </row>
    <row r="182" spans="2:3">
      <c r="B182" s="78">
        <v>9.6527777777777796E-2</v>
      </c>
      <c r="C182" s="78">
        <v>9.7222222222222196E-2</v>
      </c>
    </row>
    <row r="183" spans="2:3">
      <c r="B183" s="78">
        <v>9.7222222222222196E-2</v>
      </c>
      <c r="C183" s="78">
        <v>9.7916666666666693E-2</v>
      </c>
    </row>
    <row r="184" spans="2:3">
      <c r="B184" s="78">
        <v>9.7916666666666693E-2</v>
      </c>
      <c r="C184" s="78">
        <v>9.8611111111111094E-2</v>
      </c>
    </row>
    <row r="185" spans="2:3">
      <c r="B185" s="78">
        <v>9.8611111111111094E-2</v>
      </c>
      <c r="C185" s="78">
        <v>9.9305555555555605E-2</v>
      </c>
    </row>
    <row r="186" spans="2:3">
      <c r="B186" s="78">
        <v>9.9305555555555605E-2</v>
      </c>
      <c r="C186" s="78">
        <v>0.1</v>
      </c>
    </row>
    <row r="187" spans="2:3">
      <c r="B187" s="78">
        <v>0.1</v>
      </c>
      <c r="C187" s="78">
        <v>0.100694444444444</v>
      </c>
    </row>
    <row r="188" spans="2:3">
      <c r="B188" s="78">
        <v>0.100694444444444</v>
      </c>
      <c r="C188" s="78">
        <v>0.101388888888889</v>
      </c>
    </row>
    <row r="189" spans="2:3">
      <c r="B189" s="78">
        <v>0.101388888888889</v>
      </c>
      <c r="C189" s="78">
        <v>0.102083333333333</v>
      </c>
    </row>
    <row r="190" spans="2:3">
      <c r="B190" s="78">
        <v>0.102083333333333</v>
      </c>
      <c r="C190" s="78">
        <v>0.102777777777778</v>
      </c>
    </row>
    <row r="191" spans="2:3">
      <c r="B191" s="78">
        <v>0.102777777777778</v>
      </c>
      <c r="C191" s="78">
        <v>0.10347222222222199</v>
      </c>
    </row>
    <row r="192" spans="2:3">
      <c r="B192" s="78">
        <v>0.10347222222222199</v>
      </c>
      <c r="C192" s="78">
        <v>0.104166666666667</v>
      </c>
    </row>
    <row r="193" spans="2:3">
      <c r="B193" s="78">
        <v>0.104166666666667</v>
      </c>
      <c r="C193" s="78">
        <v>0.104861111111111</v>
      </c>
    </row>
    <row r="194" spans="2:3">
      <c r="B194" s="78">
        <v>0.104861111111111</v>
      </c>
      <c r="C194" s="78">
        <v>0.105555555555556</v>
      </c>
    </row>
    <row r="195" spans="2:3">
      <c r="B195" s="78">
        <v>0.105555555555556</v>
      </c>
      <c r="C195" s="78">
        <v>0.10625</v>
      </c>
    </row>
    <row r="196" spans="2:3">
      <c r="B196" s="78">
        <v>0.10625</v>
      </c>
      <c r="C196" s="78">
        <v>0.106944444444444</v>
      </c>
    </row>
    <row r="197" spans="2:3">
      <c r="B197" s="78">
        <v>0.106944444444444</v>
      </c>
      <c r="C197" s="78">
        <v>0.10763888888888901</v>
      </c>
    </row>
    <row r="198" spans="2:3">
      <c r="B198" s="78">
        <v>0.10763888888888901</v>
      </c>
      <c r="C198" s="78">
        <v>0.108333333333333</v>
      </c>
    </row>
    <row r="199" spans="2:3">
      <c r="B199" s="78">
        <v>0.108333333333333</v>
      </c>
      <c r="C199" s="78">
        <v>0.109027777777778</v>
      </c>
    </row>
    <row r="200" spans="2:3">
      <c r="B200" s="78">
        <v>0.109027777777778</v>
      </c>
      <c r="C200" s="78">
        <v>0.109722222222222</v>
      </c>
    </row>
    <row r="201" spans="2:3">
      <c r="B201" s="78">
        <v>0.109722222222222</v>
      </c>
      <c r="C201" s="78">
        <v>0.110416666666667</v>
      </c>
    </row>
    <row r="202" spans="2:3">
      <c r="B202" s="78">
        <v>0.110416666666667</v>
      </c>
      <c r="C202" s="78">
        <v>0.11111111111111099</v>
      </c>
    </row>
    <row r="203" spans="2:3">
      <c r="B203" s="78">
        <v>0.11111111111111099</v>
      </c>
      <c r="C203" s="78">
        <v>0.111805555555556</v>
      </c>
    </row>
    <row r="204" spans="2:3">
      <c r="B204" s="78">
        <v>0.111805555555556</v>
      </c>
      <c r="C204" s="78">
        <v>0.1125</v>
      </c>
    </row>
    <row r="205" spans="2:3">
      <c r="B205" s="78">
        <v>0.1125</v>
      </c>
      <c r="C205" s="78">
        <v>0.113194444444444</v>
      </c>
    </row>
    <row r="206" spans="2:3">
      <c r="B206" s="78">
        <v>0.113194444444444</v>
      </c>
      <c r="C206" s="78">
        <v>0.113888888888889</v>
      </c>
    </row>
    <row r="207" spans="2:3">
      <c r="B207" s="78">
        <v>0.113888888888889</v>
      </c>
      <c r="C207" s="78">
        <v>0.114583333333333</v>
      </c>
    </row>
    <row r="208" spans="2:3">
      <c r="B208" s="78">
        <v>0.114583333333333</v>
      </c>
      <c r="C208" s="78">
        <v>0.11527777777777801</v>
      </c>
    </row>
    <row r="209" spans="2:3">
      <c r="B209" s="78">
        <v>0.11527777777777801</v>
      </c>
      <c r="C209" s="78">
        <v>0.115972222222222</v>
      </c>
    </row>
    <row r="210" spans="2:3">
      <c r="B210" s="78">
        <v>0.115972222222222</v>
      </c>
      <c r="C210" s="78">
        <v>0.116666666666667</v>
      </c>
    </row>
    <row r="211" spans="2:3">
      <c r="B211" s="78">
        <v>0.116666666666667</v>
      </c>
      <c r="C211" s="78">
        <v>0.117361111111111</v>
      </c>
    </row>
    <row r="212" spans="2:3">
      <c r="B212" s="78">
        <v>0.117361111111111</v>
      </c>
      <c r="C212" s="78">
        <v>0.118055555555556</v>
      </c>
    </row>
    <row r="213" spans="2:3">
      <c r="B213" s="78">
        <v>0.118055555555556</v>
      </c>
      <c r="C213" s="78">
        <v>0.11874999999999999</v>
      </c>
    </row>
    <row r="214" spans="2:3">
      <c r="B214" s="78">
        <v>0.11874999999999999</v>
      </c>
      <c r="C214" s="78">
        <v>0.11944444444444401</v>
      </c>
    </row>
    <row r="215" spans="2:3">
      <c r="B215" s="78">
        <v>0.11944444444444401</v>
      </c>
      <c r="C215" s="78">
        <v>0.120138888888889</v>
      </c>
    </row>
    <row r="216" spans="2:3">
      <c r="B216" s="78">
        <v>0.120138888888889</v>
      </c>
      <c r="C216" s="78">
        <v>0.120833333333333</v>
      </c>
    </row>
    <row r="217" spans="2:3">
      <c r="B217" s="78">
        <v>0.120833333333333</v>
      </c>
      <c r="C217" s="78">
        <v>0.121527777777778</v>
      </c>
    </row>
    <row r="218" spans="2:3">
      <c r="B218" s="78">
        <v>0.121527777777778</v>
      </c>
      <c r="C218" s="78">
        <v>0.122222222222222</v>
      </c>
    </row>
    <row r="219" spans="2:3">
      <c r="B219" s="78">
        <v>0.122222222222222</v>
      </c>
      <c r="C219" s="78">
        <v>0.12291666666666699</v>
      </c>
    </row>
    <row r="220" spans="2:3">
      <c r="B220" s="78">
        <v>0.12291666666666699</v>
      </c>
      <c r="C220" s="78">
        <v>0.12361111111111101</v>
      </c>
    </row>
    <row r="221" spans="2:3">
      <c r="B221" s="78">
        <v>0.12361111111111101</v>
      </c>
      <c r="C221" s="78">
        <v>0.124305555555556</v>
      </c>
    </row>
    <row r="222" spans="2:3">
      <c r="B222" s="78">
        <v>0.124305555555556</v>
      </c>
      <c r="C222" s="78">
        <v>0.125</v>
      </c>
    </row>
    <row r="223" spans="2:3">
      <c r="B223" s="78">
        <v>0.125</v>
      </c>
      <c r="C223" s="78">
        <v>0.125694444444444</v>
      </c>
    </row>
    <row r="224" spans="2:3">
      <c r="B224" s="78">
        <v>0.125694444444444</v>
      </c>
      <c r="C224" s="78">
        <v>0.12638888888888899</v>
      </c>
    </row>
    <row r="225" spans="2:3">
      <c r="B225" s="78">
        <v>0.12638888888888899</v>
      </c>
      <c r="C225" s="78">
        <v>0.12708333333333299</v>
      </c>
    </row>
    <row r="226" spans="2:3">
      <c r="B226" s="78">
        <v>0.12708333333333299</v>
      </c>
      <c r="C226" s="78">
        <v>0.12777777777777799</v>
      </c>
    </row>
    <row r="227" spans="2:3">
      <c r="B227" s="78">
        <v>0.12777777777777799</v>
      </c>
      <c r="C227" s="78">
        <v>0.12847222222222199</v>
      </c>
    </row>
    <row r="228" spans="2:3">
      <c r="B228" s="78">
        <v>0.12847222222222199</v>
      </c>
      <c r="C228" s="78">
        <v>0.12916666666666701</v>
      </c>
    </row>
    <row r="229" spans="2:3">
      <c r="B229" s="78">
        <v>0.12916666666666701</v>
      </c>
      <c r="C229" s="78">
        <v>0.12986111111111101</v>
      </c>
    </row>
    <row r="230" spans="2:3">
      <c r="B230" s="78">
        <v>0.12986111111111101</v>
      </c>
      <c r="C230" s="78">
        <v>0.13055555555555601</v>
      </c>
    </row>
    <row r="231" spans="2:3">
      <c r="B231" s="78">
        <v>0.13055555555555601</v>
      </c>
      <c r="C231" s="78">
        <v>0.13125000000000001</v>
      </c>
    </row>
    <row r="232" spans="2:3">
      <c r="B232" s="78">
        <v>0.13125000000000001</v>
      </c>
      <c r="C232" s="78">
        <v>0.131944444444444</v>
      </c>
    </row>
    <row r="233" spans="2:3">
      <c r="B233" s="78">
        <v>0.131944444444444</v>
      </c>
      <c r="C233" s="78">
        <v>0.132638888888889</v>
      </c>
    </row>
    <row r="234" spans="2:3">
      <c r="B234" s="78">
        <v>0.132638888888889</v>
      </c>
      <c r="C234" s="78">
        <v>0.133333333333333</v>
      </c>
    </row>
    <row r="235" spans="2:3">
      <c r="B235" s="78">
        <v>0.133333333333333</v>
      </c>
      <c r="C235" s="78">
        <v>0.134027777777778</v>
      </c>
    </row>
    <row r="236" spans="2:3">
      <c r="B236" s="78">
        <v>0.134027777777778</v>
      </c>
      <c r="C236" s="78">
        <v>0.13472222222222199</v>
      </c>
    </row>
    <row r="237" spans="2:3">
      <c r="B237" s="78">
        <v>0.13472222222222199</v>
      </c>
      <c r="C237" s="78">
        <v>0.13541666666666699</v>
      </c>
    </row>
    <row r="238" spans="2:3">
      <c r="B238" s="78">
        <v>0.13541666666666699</v>
      </c>
      <c r="C238" s="78">
        <v>0.13611111111111099</v>
      </c>
    </row>
    <row r="239" spans="2:3">
      <c r="B239" s="78">
        <v>0.13611111111111099</v>
      </c>
      <c r="C239" s="78">
        <v>0.13680555555555601</v>
      </c>
    </row>
    <row r="240" spans="2:3">
      <c r="B240" s="78">
        <v>0.13680555555555601</v>
      </c>
      <c r="C240" s="78">
        <v>0.13750000000000001</v>
      </c>
    </row>
    <row r="241" spans="2:3">
      <c r="B241" s="78">
        <v>0.13750000000000001</v>
      </c>
      <c r="C241" s="78">
        <v>0.13819444444444401</v>
      </c>
    </row>
    <row r="242" spans="2:3">
      <c r="B242" s="78">
        <v>0.13819444444444401</v>
      </c>
      <c r="C242" s="78">
        <v>0.13888888888888901</v>
      </c>
    </row>
    <row r="243" spans="2:3">
      <c r="B243" s="78">
        <v>0.13888888888888901</v>
      </c>
      <c r="C243" s="78">
        <v>0.139583333333333</v>
      </c>
    </row>
    <row r="244" spans="2:3">
      <c r="B244" s="78">
        <v>0.139583333333333</v>
      </c>
      <c r="C244" s="78">
        <v>0.140277777777778</v>
      </c>
    </row>
    <row r="245" spans="2:3">
      <c r="B245" s="78">
        <v>0.140277777777778</v>
      </c>
      <c r="C245" s="78">
        <v>0.140972222222222</v>
      </c>
    </row>
    <row r="246" spans="2:3">
      <c r="B246" s="78">
        <v>0.140972222222222</v>
      </c>
      <c r="C246" s="78">
        <v>0.141666666666667</v>
      </c>
    </row>
    <row r="247" spans="2:3">
      <c r="B247" s="78">
        <v>0.141666666666667</v>
      </c>
      <c r="C247" s="78">
        <v>0.14236111111111099</v>
      </c>
    </row>
    <row r="248" spans="2:3">
      <c r="B248" s="78">
        <v>0.14236111111111099</v>
      </c>
      <c r="C248" s="78">
        <v>0.14305555555555599</v>
      </c>
    </row>
    <row r="249" spans="2:3">
      <c r="B249" s="78">
        <v>0.14305555555555599</v>
      </c>
      <c r="C249" s="78">
        <v>0.14374999999999999</v>
      </c>
    </row>
    <row r="250" spans="2:3">
      <c r="B250" s="78">
        <v>0.14374999999999999</v>
      </c>
      <c r="C250" s="78">
        <v>0.14444444444444399</v>
      </c>
    </row>
    <row r="251" spans="2:3">
      <c r="B251" s="78">
        <v>0.14444444444444399</v>
      </c>
      <c r="C251" s="78">
        <v>0.14513888888888901</v>
      </c>
    </row>
    <row r="252" spans="2:3">
      <c r="B252" s="78">
        <v>0.14513888888888901</v>
      </c>
      <c r="C252" s="78">
        <v>0.14583333333333301</v>
      </c>
    </row>
    <row r="253" spans="2:3">
      <c r="B253" s="78">
        <v>0.14583333333333301</v>
      </c>
      <c r="C253" s="78">
        <v>0.14652777777777801</v>
      </c>
    </row>
    <row r="254" spans="2:3">
      <c r="B254" s="78">
        <v>0.14652777777777801</v>
      </c>
      <c r="C254" s="78">
        <v>0.147222222222222</v>
      </c>
    </row>
    <row r="255" spans="2:3">
      <c r="B255" s="78">
        <v>0.147222222222222</v>
      </c>
      <c r="C255" s="78">
        <v>0.147916666666667</v>
      </c>
    </row>
    <row r="256" spans="2:3">
      <c r="B256" s="78">
        <v>0.147916666666667</v>
      </c>
      <c r="C256" s="78">
        <v>0.148611111111111</v>
      </c>
    </row>
    <row r="257" spans="2:3">
      <c r="B257" s="78">
        <v>0.148611111111111</v>
      </c>
      <c r="C257" s="78">
        <v>0.149305555555556</v>
      </c>
    </row>
    <row r="258" spans="2:3">
      <c r="B258" s="78">
        <v>0.149305555555556</v>
      </c>
      <c r="C258" s="78">
        <v>0.15</v>
      </c>
    </row>
    <row r="259" spans="2:3">
      <c r="B259" s="78">
        <v>0.15</v>
      </c>
      <c r="C259" s="78">
        <v>0.15069444444444399</v>
      </c>
    </row>
    <row r="260" spans="2:3">
      <c r="B260" s="78">
        <v>0.15069444444444399</v>
      </c>
      <c r="C260" s="78">
        <v>0.15138888888888899</v>
      </c>
    </row>
    <row r="261" spans="2:3">
      <c r="B261" s="78">
        <v>0.15138888888888899</v>
      </c>
      <c r="C261" s="78">
        <v>0.15208333333333299</v>
      </c>
    </row>
    <row r="262" spans="2:3">
      <c r="B262" s="78">
        <v>0.15208333333333299</v>
      </c>
      <c r="C262" s="78">
        <v>0.15277777777777801</v>
      </c>
    </row>
    <row r="263" spans="2:3">
      <c r="B263" s="78">
        <v>0.15277777777777801</v>
      </c>
      <c r="C263" s="78">
        <v>0.15347222222222201</v>
      </c>
    </row>
    <row r="264" spans="2:3">
      <c r="B264" s="78">
        <v>0.15347222222222201</v>
      </c>
      <c r="C264" s="78">
        <v>0.15416666666666701</v>
      </c>
    </row>
    <row r="265" spans="2:3">
      <c r="B265" s="78">
        <v>0.15416666666666701</v>
      </c>
      <c r="C265" s="78">
        <v>0.15486111111111101</v>
      </c>
    </row>
    <row r="266" spans="2:3">
      <c r="B266" s="78">
        <v>0.15486111111111101</v>
      </c>
      <c r="C266" s="78">
        <v>0.155555555555556</v>
      </c>
    </row>
    <row r="267" spans="2:3">
      <c r="B267" s="78">
        <v>0.155555555555556</v>
      </c>
      <c r="C267" s="78">
        <v>0.15625</v>
      </c>
    </row>
    <row r="268" spans="2:3">
      <c r="B268" s="78">
        <v>0.15625</v>
      </c>
      <c r="C268" s="78">
        <v>0.156944444444444</v>
      </c>
    </row>
    <row r="269" spans="2:3">
      <c r="B269" s="78">
        <v>0.156944444444444</v>
      </c>
      <c r="C269" s="78">
        <v>0.15763888888888899</v>
      </c>
    </row>
    <row r="270" spans="2:3">
      <c r="B270" s="78">
        <v>0.15763888888888899</v>
      </c>
      <c r="C270" s="78">
        <v>0.15833333333333299</v>
      </c>
    </row>
    <row r="271" spans="2:3">
      <c r="B271" s="78">
        <v>0.15833333333333299</v>
      </c>
      <c r="C271" s="78">
        <v>0.15902777777777799</v>
      </c>
    </row>
    <row r="272" spans="2:3">
      <c r="B272" s="78">
        <v>0.15902777777777799</v>
      </c>
      <c r="C272" s="78">
        <v>0.15972222222222199</v>
      </c>
    </row>
    <row r="273" spans="2:3">
      <c r="B273" s="78">
        <v>0.15972222222222199</v>
      </c>
      <c r="C273" s="78">
        <v>0.16041666666666701</v>
      </c>
    </row>
    <row r="274" spans="2:3">
      <c r="B274" s="78">
        <v>0.16041666666666701</v>
      </c>
      <c r="C274" s="78">
        <v>0.16111111111111101</v>
      </c>
    </row>
    <row r="275" spans="2:3">
      <c r="B275" s="78">
        <v>0.16111111111111101</v>
      </c>
      <c r="C275" s="78">
        <v>0.16180555555555601</v>
      </c>
    </row>
    <row r="276" spans="2:3">
      <c r="B276" s="78">
        <v>0.16180555555555601</v>
      </c>
      <c r="C276" s="78">
        <v>0.16250000000000001</v>
      </c>
    </row>
    <row r="277" spans="2:3">
      <c r="B277" s="78">
        <v>0.16250000000000001</v>
      </c>
      <c r="C277" s="78">
        <v>0.163194444444444</v>
      </c>
    </row>
    <row r="278" spans="2:3">
      <c r="B278" s="78">
        <v>0.163194444444444</v>
      </c>
      <c r="C278" s="78">
        <v>0.163888888888889</v>
      </c>
    </row>
    <row r="279" spans="2:3">
      <c r="B279" s="78">
        <v>0.163888888888889</v>
      </c>
      <c r="C279" s="78">
        <v>0.164583333333333</v>
      </c>
    </row>
    <row r="280" spans="2:3">
      <c r="B280" s="78">
        <v>0.164583333333333</v>
      </c>
      <c r="C280" s="78">
        <v>0.165277777777778</v>
      </c>
    </row>
    <row r="281" spans="2:3">
      <c r="B281" s="78">
        <v>0.165277777777778</v>
      </c>
      <c r="C281" s="78">
        <v>0.16597222222222199</v>
      </c>
    </row>
    <row r="282" spans="2:3">
      <c r="B282" s="78">
        <v>0.16597222222222199</v>
      </c>
      <c r="C282" s="78">
        <v>0.16666666666666699</v>
      </c>
    </row>
    <row r="283" spans="2:3">
      <c r="B283" s="78">
        <v>0.16666666666666699</v>
      </c>
      <c r="C283" s="78">
        <v>0.16736111111111099</v>
      </c>
    </row>
    <row r="284" spans="2:3">
      <c r="B284" s="78">
        <v>0.16736111111111099</v>
      </c>
      <c r="C284" s="78">
        <v>0.16805555555555601</v>
      </c>
    </row>
    <row r="285" spans="2:3">
      <c r="B285" s="78">
        <v>0.16805555555555601</v>
      </c>
      <c r="C285" s="78">
        <v>0.16875000000000001</v>
      </c>
    </row>
    <row r="286" spans="2:3">
      <c r="B286" s="78">
        <v>0.16875000000000001</v>
      </c>
      <c r="C286" s="78">
        <v>0.16944444444444401</v>
      </c>
    </row>
    <row r="287" spans="2:3">
      <c r="B287" s="78">
        <v>0.16944444444444401</v>
      </c>
      <c r="C287" s="78">
        <v>0.17013888888888901</v>
      </c>
    </row>
    <row r="288" spans="2:3">
      <c r="B288" s="78">
        <v>0.17013888888888901</v>
      </c>
      <c r="C288" s="78">
        <v>0.170833333333333</v>
      </c>
    </row>
    <row r="289" spans="2:3">
      <c r="B289" s="78">
        <v>0.170833333333333</v>
      </c>
      <c r="C289" s="78">
        <v>0.171527777777778</v>
      </c>
    </row>
    <row r="290" spans="2:3">
      <c r="B290" s="78">
        <v>0.171527777777778</v>
      </c>
      <c r="C290" s="78">
        <v>0.172222222222222</v>
      </c>
    </row>
    <row r="291" spans="2:3">
      <c r="B291" s="78">
        <v>0.172222222222222</v>
      </c>
      <c r="C291" s="78">
        <v>0.172916666666667</v>
      </c>
    </row>
    <row r="292" spans="2:3">
      <c r="B292" s="78">
        <v>0.172916666666667</v>
      </c>
      <c r="C292" s="78">
        <v>0.17361111111111099</v>
      </c>
    </row>
    <row r="293" spans="2:3">
      <c r="B293" s="78">
        <v>0.17361111111111099</v>
      </c>
      <c r="C293" s="78">
        <v>0.17430555555555599</v>
      </c>
    </row>
    <row r="294" spans="2:3">
      <c r="B294" s="78">
        <v>0.17430555555555599</v>
      </c>
      <c r="C294" s="78">
        <v>0.17499999999999999</v>
      </c>
    </row>
    <row r="295" spans="2:3">
      <c r="B295" s="78">
        <v>0.17499999999999999</v>
      </c>
      <c r="C295" s="78">
        <v>0.17569444444444399</v>
      </c>
    </row>
    <row r="296" spans="2:3">
      <c r="B296" s="78">
        <v>0.17569444444444399</v>
      </c>
      <c r="C296" s="78">
        <v>0.17638888888888901</v>
      </c>
    </row>
    <row r="297" spans="2:3">
      <c r="B297" s="78">
        <v>0.17638888888888901</v>
      </c>
      <c r="C297" s="78">
        <v>0.17708333333333301</v>
      </c>
    </row>
    <row r="298" spans="2:3">
      <c r="B298" s="78">
        <v>0.17708333333333301</v>
      </c>
      <c r="C298" s="78">
        <v>0.17777777777777801</v>
      </c>
    </row>
    <row r="299" spans="2:3">
      <c r="B299" s="78">
        <v>0.17777777777777801</v>
      </c>
      <c r="C299" s="78">
        <v>0.178472222222222</v>
      </c>
    </row>
    <row r="300" spans="2:3">
      <c r="B300" s="78">
        <v>0.178472222222222</v>
      </c>
      <c r="C300" s="78">
        <v>0.179166666666667</v>
      </c>
    </row>
    <row r="301" spans="2:3">
      <c r="B301" s="78">
        <v>0.179166666666667</v>
      </c>
      <c r="C301" s="78">
        <v>0.179861111111111</v>
      </c>
    </row>
    <row r="302" spans="2:3">
      <c r="B302" s="78">
        <v>0.179861111111111</v>
      </c>
      <c r="C302" s="78">
        <v>0.180555555555556</v>
      </c>
    </row>
    <row r="303" spans="2:3">
      <c r="B303" s="78">
        <v>0.180555555555556</v>
      </c>
      <c r="C303" s="78">
        <v>0.18124999999999999</v>
      </c>
    </row>
    <row r="304" spans="2:3">
      <c r="B304" s="78">
        <v>0.18124999999999999</v>
      </c>
      <c r="C304" s="78">
        <v>0.18194444444444399</v>
      </c>
    </row>
    <row r="305" spans="2:3">
      <c r="B305" s="78">
        <v>0.18194444444444399</v>
      </c>
      <c r="C305" s="78">
        <v>0.18263888888888899</v>
      </c>
    </row>
    <row r="306" spans="2:3">
      <c r="B306" s="78">
        <v>0.18263888888888899</v>
      </c>
      <c r="C306" s="78">
        <v>0.18333333333333299</v>
      </c>
    </row>
    <row r="307" spans="2:3">
      <c r="B307" s="78">
        <v>0.18333333333333299</v>
      </c>
      <c r="C307" s="78">
        <v>0.18402777777777801</v>
      </c>
    </row>
    <row r="308" spans="2:3">
      <c r="B308" s="78">
        <v>0.18402777777777801</v>
      </c>
      <c r="C308" s="78">
        <v>0.18472222222222201</v>
      </c>
    </row>
    <row r="309" spans="2:3">
      <c r="B309" s="78">
        <v>0.18472222222222201</v>
      </c>
      <c r="C309" s="78">
        <v>0.18541666666666701</v>
      </c>
    </row>
    <row r="310" spans="2:3">
      <c r="B310" s="78">
        <v>0.18541666666666701</v>
      </c>
      <c r="C310" s="78">
        <v>0.18611111111111101</v>
      </c>
    </row>
    <row r="311" spans="2:3">
      <c r="B311" s="78">
        <v>0.18611111111111101</v>
      </c>
      <c r="C311" s="78">
        <v>0.186805555555556</v>
      </c>
    </row>
    <row r="312" spans="2:3">
      <c r="B312" s="78">
        <v>0.186805555555556</v>
      </c>
      <c r="C312" s="78">
        <v>0.1875</v>
      </c>
    </row>
    <row r="313" spans="2:3">
      <c r="B313" s="78">
        <v>0.1875</v>
      </c>
      <c r="C313" s="78">
        <v>0.188194444444444</v>
      </c>
    </row>
    <row r="314" spans="2:3">
      <c r="B314" s="78">
        <v>0.188194444444444</v>
      </c>
      <c r="C314" s="78">
        <v>0.18888888888888899</v>
      </c>
    </row>
    <row r="315" spans="2:3">
      <c r="B315" s="78">
        <v>0.18888888888888899</v>
      </c>
      <c r="C315" s="78">
        <v>0.18958333333333299</v>
      </c>
    </row>
    <row r="316" spans="2:3">
      <c r="B316" s="78">
        <v>0.18958333333333299</v>
      </c>
      <c r="C316" s="78">
        <v>0.19027777777777799</v>
      </c>
    </row>
    <row r="317" spans="2:3">
      <c r="B317" s="78">
        <v>0.19027777777777799</v>
      </c>
      <c r="C317" s="78">
        <v>0.19097222222222199</v>
      </c>
    </row>
    <row r="318" spans="2:3">
      <c r="B318" s="78">
        <v>0.19097222222222199</v>
      </c>
      <c r="C318" s="78">
        <v>0.19166666666666701</v>
      </c>
    </row>
    <row r="319" spans="2:3">
      <c r="B319" s="78">
        <v>0.19166666666666701</v>
      </c>
      <c r="C319" s="78">
        <v>0.19236111111111101</v>
      </c>
    </row>
    <row r="320" spans="2:3">
      <c r="B320" s="78">
        <v>0.19236111111111101</v>
      </c>
      <c r="C320" s="78">
        <v>0.19305555555555601</v>
      </c>
    </row>
    <row r="321" spans="2:3">
      <c r="B321" s="78">
        <v>0.19305555555555601</v>
      </c>
      <c r="C321" s="78">
        <v>0.19375000000000001</v>
      </c>
    </row>
    <row r="322" spans="2:3">
      <c r="B322" s="78">
        <v>0.19375000000000001</v>
      </c>
      <c r="C322" s="78">
        <v>0.194444444444444</v>
      </c>
    </row>
    <row r="323" spans="2:3">
      <c r="B323" s="78">
        <v>0.194444444444444</v>
      </c>
      <c r="C323" s="78">
        <v>0.195138888888889</v>
      </c>
    </row>
    <row r="324" spans="2:3">
      <c r="B324" s="78">
        <v>0.195138888888889</v>
      </c>
      <c r="C324" s="78">
        <v>0.195833333333333</v>
      </c>
    </row>
    <row r="325" spans="2:3">
      <c r="B325" s="78">
        <v>0.195833333333333</v>
      </c>
      <c r="C325" s="78">
        <v>0.196527777777778</v>
      </c>
    </row>
    <row r="326" spans="2:3">
      <c r="B326" s="78">
        <v>0.196527777777778</v>
      </c>
      <c r="C326" s="78">
        <v>0.19722222222222199</v>
      </c>
    </row>
    <row r="327" spans="2:3">
      <c r="B327" s="78">
        <v>0.19722222222222199</v>
      </c>
      <c r="C327" s="78">
        <v>0.19791666666666699</v>
      </c>
    </row>
    <row r="328" spans="2:3">
      <c r="B328" s="78">
        <v>0.19791666666666699</v>
      </c>
      <c r="C328" s="78">
        <v>0.19861111111111099</v>
      </c>
    </row>
    <row r="329" spans="2:3">
      <c r="B329" s="78">
        <v>0.19861111111111099</v>
      </c>
      <c r="C329" s="78">
        <v>0.19930555555555601</v>
      </c>
    </row>
    <row r="330" spans="2:3">
      <c r="B330" s="78">
        <v>0.19930555555555601</v>
      </c>
      <c r="C330" s="78">
        <v>0.2</v>
      </c>
    </row>
    <row r="331" spans="2:3">
      <c r="B331" s="78">
        <v>0.2</v>
      </c>
      <c r="C331" s="78">
        <v>0.20069444444444401</v>
      </c>
    </row>
    <row r="332" spans="2:3">
      <c r="B332" s="78">
        <v>0.20069444444444401</v>
      </c>
      <c r="C332" s="78">
        <v>0.20138888888888901</v>
      </c>
    </row>
    <row r="333" spans="2:3">
      <c r="B333" s="78">
        <v>0.20138888888888901</v>
      </c>
      <c r="C333" s="78">
        <v>0.202083333333333</v>
      </c>
    </row>
    <row r="334" spans="2:3">
      <c r="B334" s="78">
        <v>0.202083333333333</v>
      </c>
      <c r="C334" s="78">
        <v>0.202777777777778</v>
      </c>
    </row>
    <row r="335" spans="2:3">
      <c r="B335" s="78">
        <v>0.202777777777778</v>
      </c>
      <c r="C335" s="78">
        <v>0.203472222222222</v>
      </c>
    </row>
    <row r="336" spans="2:3">
      <c r="B336" s="78">
        <v>0.203472222222222</v>
      </c>
      <c r="C336" s="78">
        <v>0.204166666666667</v>
      </c>
    </row>
    <row r="337" spans="2:3">
      <c r="B337" s="78">
        <v>0.204166666666667</v>
      </c>
      <c r="C337" s="78">
        <v>0.20486111111111099</v>
      </c>
    </row>
    <row r="338" spans="2:3">
      <c r="B338" s="78">
        <v>0.20486111111111099</v>
      </c>
      <c r="C338" s="78">
        <v>0.20555555555555599</v>
      </c>
    </row>
    <row r="339" spans="2:3">
      <c r="B339" s="78">
        <v>0.20555555555555599</v>
      </c>
      <c r="C339" s="78">
        <v>0.20624999999999999</v>
      </c>
    </row>
    <row r="340" spans="2:3">
      <c r="B340" s="78">
        <v>0.20624999999999999</v>
      </c>
      <c r="C340" s="78">
        <v>0.20694444444444399</v>
      </c>
    </row>
    <row r="341" spans="2:3">
      <c r="B341" s="78">
        <v>0.20694444444444399</v>
      </c>
      <c r="C341" s="78">
        <v>0.20763888888888901</v>
      </c>
    </row>
    <row r="342" spans="2:3">
      <c r="B342" s="78">
        <v>0.20763888888888901</v>
      </c>
      <c r="C342" s="78">
        <v>0.20833333333333301</v>
      </c>
    </row>
    <row r="343" spans="2:3">
      <c r="B343" s="78">
        <v>0.20833333333333301</v>
      </c>
      <c r="C343" s="78">
        <v>0.20902777777777801</v>
      </c>
    </row>
    <row r="344" spans="2:3">
      <c r="B344" s="78">
        <v>0.20902777777777801</v>
      </c>
      <c r="C344" s="78">
        <v>0.209722222222222</v>
      </c>
    </row>
    <row r="345" spans="2:3">
      <c r="B345" s="78">
        <v>0.209722222222222</v>
      </c>
      <c r="C345" s="78">
        <v>0.210416666666667</v>
      </c>
    </row>
    <row r="346" spans="2:3">
      <c r="B346" s="78">
        <v>0.210416666666667</v>
      </c>
      <c r="C346" s="78">
        <v>0.211111111111111</v>
      </c>
    </row>
    <row r="347" spans="2:3">
      <c r="B347" s="78">
        <v>0.211111111111111</v>
      </c>
      <c r="C347" s="78">
        <v>0.211805555555556</v>
      </c>
    </row>
    <row r="348" spans="2:3">
      <c r="B348" s="78">
        <v>0.211805555555556</v>
      </c>
      <c r="C348" s="78">
        <v>0.21249999999999999</v>
      </c>
    </row>
    <row r="349" spans="2:3">
      <c r="B349" s="78">
        <v>0.21249999999999999</v>
      </c>
      <c r="C349" s="78">
        <v>0.21319444444444399</v>
      </c>
    </row>
    <row r="350" spans="2:3">
      <c r="B350" s="78">
        <v>0.21319444444444399</v>
      </c>
      <c r="C350" s="78">
        <v>0.21388888888888899</v>
      </c>
    </row>
    <row r="351" spans="2:3">
      <c r="B351" s="78">
        <v>0.21388888888888899</v>
      </c>
      <c r="C351" s="78">
        <v>0.21458333333333299</v>
      </c>
    </row>
    <row r="352" spans="2:3">
      <c r="B352" s="78">
        <v>0.21458333333333299</v>
      </c>
      <c r="C352" s="78">
        <v>0.21527777777777801</v>
      </c>
    </row>
    <row r="353" spans="2:3">
      <c r="B353" s="78">
        <v>0.21527777777777801</v>
      </c>
      <c r="C353" s="78">
        <v>0.21597222222222201</v>
      </c>
    </row>
    <row r="354" spans="2:3">
      <c r="B354" s="78">
        <v>0.21597222222222201</v>
      </c>
      <c r="C354" s="78">
        <v>0.21666666666666701</v>
      </c>
    </row>
    <row r="355" spans="2:3">
      <c r="B355" s="78">
        <v>0.21666666666666701</v>
      </c>
      <c r="C355" s="78">
        <v>0.21736111111111101</v>
      </c>
    </row>
    <row r="356" spans="2:3">
      <c r="B356" s="78">
        <v>0.21736111111111101</v>
      </c>
      <c r="C356" s="78">
        <v>0.218055555555556</v>
      </c>
    </row>
    <row r="357" spans="2:3">
      <c r="B357" s="78">
        <v>0.218055555555556</v>
      </c>
      <c r="C357" s="78">
        <v>0.21875</v>
      </c>
    </row>
    <row r="358" spans="2:3">
      <c r="B358" s="78">
        <v>0.21875</v>
      </c>
      <c r="C358" s="78">
        <v>0.219444444444444</v>
      </c>
    </row>
    <row r="359" spans="2:3">
      <c r="B359" s="78">
        <v>0.219444444444444</v>
      </c>
      <c r="C359" s="78">
        <v>0.22013888888888899</v>
      </c>
    </row>
    <row r="360" spans="2:3">
      <c r="B360" s="78">
        <v>0.22013888888888899</v>
      </c>
      <c r="C360" s="78">
        <v>0.22083333333333299</v>
      </c>
    </row>
    <row r="361" spans="2:3">
      <c r="B361" s="78">
        <v>0.22083333333333299</v>
      </c>
      <c r="C361" s="78">
        <v>0.22152777777777799</v>
      </c>
    </row>
    <row r="362" spans="2:3">
      <c r="B362" s="78">
        <v>0.22152777777777799</v>
      </c>
      <c r="C362" s="78">
        <v>0.22222222222222199</v>
      </c>
    </row>
    <row r="363" spans="2:3">
      <c r="B363" s="78">
        <v>0.22222222222222199</v>
      </c>
      <c r="C363" s="78">
        <v>0.22291666666666701</v>
      </c>
    </row>
    <row r="364" spans="2:3">
      <c r="B364" s="78">
        <v>0.22291666666666701</v>
      </c>
      <c r="C364" s="78">
        <v>0.22361111111111101</v>
      </c>
    </row>
    <row r="365" spans="2:3">
      <c r="B365" s="78">
        <v>0.22361111111111101</v>
      </c>
      <c r="C365" s="78">
        <v>0.22430555555555601</v>
      </c>
    </row>
    <row r="366" spans="2:3">
      <c r="B366" s="78">
        <v>0.22430555555555601</v>
      </c>
      <c r="C366" s="78">
        <v>0.22500000000000001</v>
      </c>
    </row>
    <row r="367" spans="2:3">
      <c r="B367" s="78">
        <v>0.22500000000000001</v>
      </c>
      <c r="C367" s="78">
        <v>0.225694444444444</v>
      </c>
    </row>
    <row r="368" spans="2:3">
      <c r="B368" s="78">
        <v>0.225694444444444</v>
      </c>
      <c r="C368" s="78">
        <v>0.226388888888889</v>
      </c>
    </row>
    <row r="369" spans="2:3">
      <c r="B369" s="78">
        <v>0.226388888888889</v>
      </c>
      <c r="C369" s="78">
        <v>0.227083333333333</v>
      </c>
    </row>
    <row r="370" spans="2:3">
      <c r="B370" s="78">
        <v>0.227083333333333</v>
      </c>
      <c r="C370" s="78">
        <v>0.227777777777778</v>
      </c>
    </row>
    <row r="371" spans="2:3">
      <c r="B371" s="78">
        <v>0.227777777777778</v>
      </c>
      <c r="C371" s="78">
        <v>0.22847222222222199</v>
      </c>
    </row>
    <row r="372" spans="2:3">
      <c r="B372" s="78">
        <v>0.22847222222222199</v>
      </c>
      <c r="C372" s="78">
        <v>0.22916666666666699</v>
      </c>
    </row>
    <row r="373" spans="2:3">
      <c r="B373" s="78">
        <v>0.22916666666666699</v>
      </c>
      <c r="C373" s="78">
        <v>0.22986111111111099</v>
      </c>
    </row>
    <row r="374" spans="2:3">
      <c r="B374" s="78">
        <v>0.22986111111111099</v>
      </c>
      <c r="C374" s="78">
        <v>0.23055555555555601</v>
      </c>
    </row>
    <row r="375" spans="2:3">
      <c r="B375" s="78">
        <v>0.23055555555555601</v>
      </c>
      <c r="C375" s="78">
        <v>0.23125000000000001</v>
      </c>
    </row>
    <row r="376" spans="2:3">
      <c r="B376" s="78">
        <v>0.23125000000000001</v>
      </c>
      <c r="C376" s="78">
        <v>0.23194444444444401</v>
      </c>
    </row>
    <row r="377" spans="2:3">
      <c r="B377" s="78">
        <v>0.23194444444444401</v>
      </c>
      <c r="C377" s="78">
        <v>0.23263888888888901</v>
      </c>
    </row>
    <row r="378" spans="2:3">
      <c r="B378" s="78">
        <v>0.23263888888888901</v>
      </c>
      <c r="C378" s="78">
        <v>0.233333333333333</v>
      </c>
    </row>
    <row r="379" spans="2:3">
      <c r="B379" s="78">
        <v>0.233333333333333</v>
      </c>
      <c r="C379" s="78">
        <v>0.234027777777778</v>
      </c>
    </row>
    <row r="380" spans="2:3">
      <c r="B380" s="78">
        <v>0.234027777777778</v>
      </c>
      <c r="C380" s="78">
        <v>0.234722222222222</v>
      </c>
    </row>
    <row r="381" spans="2:3">
      <c r="B381" s="78">
        <v>0.234722222222222</v>
      </c>
      <c r="C381" s="78">
        <v>0.235416666666667</v>
      </c>
    </row>
    <row r="382" spans="2:3">
      <c r="B382" s="78">
        <v>0.235416666666667</v>
      </c>
      <c r="C382" s="78">
        <v>0.23611111111111099</v>
      </c>
    </row>
    <row r="383" spans="2:3">
      <c r="B383" s="78">
        <v>0.23611111111111099</v>
      </c>
      <c r="C383" s="78">
        <v>0.23680555555555599</v>
      </c>
    </row>
    <row r="384" spans="2:3">
      <c r="B384" s="78">
        <v>0.23680555555555599</v>
      </c>
      <c r="C384" s="78">
        <v>0.23749999999999999</v>
      </c>
    </row>
    <row r="385" spans="2:3">
      <c r="B385" s="78">
        <v>0.23749999999999999</v>
      </c>
      <c r="C385" s="78">
        <v>0.23819444444444399</v>
      </c>
    </row>
    <row r="386" spans="2:3">
      <c r="B386" s="78">
        <v>0.23819444444444399</v>
      </c>
      <c r="C386" s="78">
        <v>0.23888888888888901</v>
      </c>
    </row>
    <row r="387" spans="2:3">
      <c r="B387" s="78">
        <v>0.23888888888888901</v>
      </c>
      <c r="C387" s="78">
        <v>0.23958333333333301</v>
      </c>
    </row>
    <row r="388" spans="2:3">
      <c r="B388" s="78">
        <v>0.23958333333333301</v>
      </c>
      <c r="C388" s="78">
        <v>0.24027777777777801</v>
      </c>
    </row>
    <row r="389" spans="2:3">
      <c r="B389" s="78">
        <v>0.24027777777777801</v>
      </c>
      <c r="C389" s="78">
        <v>0.240972222222222</v>
      </c>
    </row>
    <row r="390" spans="2:3">
      <c r="B390" s="78">
        <v>0.240972222222222</v>
      </c>
      <c r="C390" s="78">
        <v>0.241666666666667</v>
      </c>
    </row>
    <row r="391" spans="2:3">
      <c r="B391" s="78">
        <v>0.241666666666667</v>
      </c>
      <c r="C391" s="78">
        <v>0.242361111111111</v>
      </c>
    </row>
    <row r="392" spans="2:3">
      <c r="B392" s="78">
        <v>0.242361111111111</v>
      </c>
      <c r="C392" s="78">
        <v>0.243055555555556</v>
      </c>
    </row>
    <row r="393" spans="2:3">
      <c r="B393" s="78">
        <v>0.243055555555556</v>
      </c>
      <c r="C393" s="78">
        <v>0.24374999999999999</v>
      </c>
    </row>
    <row r="394" spans="2:3">
      <c r="B394" s="78">
        <v>0.24374999999999999</v>
      </c>
      <c r="C394" s="78">
        <v>0.24444444444444399</v>
      </c>
    </row>
    <row r="395" spans="2:3">
      <c r="B395" s="78">
        <v>0.24444444444444399</v>
      </c>
      <c r="C395" s="78">
        <v>0.24513888888888899</v>
      </c>
    </row>
    <row r="396" spans="2:3">
      <c r="B396" s="78">
        <v>0.24513888888888899</v>
      </c>
      <c r="C396" s="78">
        <v>0.24583333333333299</v>
      </c>
    </row>
    <row r="397" spans="2:3">
      <c r="B397" s="78">
        <v>0.24583333333333299</v>
      </c>
      <c r="C397" s="78">
        <v>0.24652777777777801</v>
      </c>
    </row>
    <row r="398" spans="2:3">
      <c r="B398" s="78">
        <v>0.24652777777777801</v>
      </c>
      <c r="C398" s="78">
        <v>0.24722222222222201</v>
      </c>
    </row>
    <row r="399" spans="2:3">
      <c r="B399" s="78">
        <v>0.24722222222222201</v>
      </c>
      <c r="C399" s="78">
        <v>0.24791666666666701</v>
      </c>
    </row>
    <row r="400" spans="2:3">
      <c r="B400" s="78">
        <v>0.24791666666666701</v>
      </c>
      <c r="C400" s="78">
        <v>0.24861111111111101</v>
      </c>
    </row>
    <row r="401" spans="2:3">
      <c r="B401" s="78">
        <v>0.24861111111111101</v>
      </c>
      <c r="C401" s="78">
        <v>0.249305555555556</v>
      </c>
    </row>
    <row r="402" spans="2:3">
      <c r="B402" s="78">
        <v>0.249305555555556</v>
      </c>
      <c r="C402" s="78">
        <v>0.25</v>
      </c>
    </row>
    <row r="403" spans="2:3">
      <c r="B403" s="78">
        <v>0.25</v>
      </c>
      <c r="C403" s="78">
        <v>0.250694444444444</v>
      </c>
    </row>
    <row r="404" spans="2:3">
      <c r="B404" s="78">
        <v>0.250694444444444</v>
      </c>
      <c r="C404" s="78">
        <v>0.25138888888888899</v>
      </c>
    </row>
    <row r="405" spans="2:3">
      <c r="B405" s="78">
        <v>0.25138888888888899</v>
      </c>
      <c r="C405" s="78">
        <v>0.25208333333333299</v>
      </c>
    </row>
    <row r="406" spans="2:3">
      <c r="B406" s="78">
        <v>0.25208333333333299</v>
      </c>
      <c r="C406" s="78">
        <v>0.25277777777777799</v>
      </c>
    </row>
    <row r="407" spans="2:3">
      <c r="B407" s="78">
        <v>0.25277777777777799</v>
      </c>
      <c r="C407" s="78">
        <v>0.25347222222222199</v>
      </c>
    </row>
    <row r="408" spans="2:3">
      <c r="B408" s="78">
        <v>0.25347222222222199</v>
      </c>
      <c r="C408" s="78">
        <v>0.25416666666666698</v>
      </c>
    </row>
    <row r="409" spans="2:3">
      <c r="B409" s="78">
        <v>0.25416666666666698</v>
      </c>
      <c r="C409" s="78">
        <v>0.25486111111111098</v>
      </c>
    </row>
    <row r="410" spans="2:3">
      <c r="B410" s="78">
        <v>0.25486111111111098</v>
      </c>
      <c r="C410" s="78">
        <v>0.25555555555555598</v>
      </c>
    </row>
    <row r="411" spans="2:3">
      <c r="B411" s="78">
        <v>0.25555555555555598</v>
      </c>
      <c r="C411" s="78">
        <v>0.25624999999999998</v>
      </c>
    </row>
    <row r="412" spans="2:3">
      <c r="B412" s="78">
        <v>0.25624999999999998</v>
      </c>
      <c r="C412" s="78">
        <v>0.25694444444444398</v>
      </c>
    </row>
    <row r="413" spans="2:3">
      <c r="B413" s="78">
        <v>0.25694444444444398</v>
      </c>
      <c r="C413" s="78">
        <v>0.25763888888888897</v>
      </c>
    </row>
    <row r="414" spans="2:3">
      <c r="B414" s="78">
        <v>0.25763888888888897</v>
      </c>
      <c r="C414" s="78">
        <v>0.25833333333333303</v>
      </c>
    </row>
    <row r="415" spans="2:3">
      <c r="B415" s="78">
        <v>0.25833333333333303</v>
      </c>
      <c r="C415" s="78">
        <v>0.25902777777777802</v>
      </c>
    </row>
    <row r="416" spans="2:3">
      <c r="B416" s="78">
        <v>0.25902777777777802</v>
      </c>
      <c r="C416" s="78">
        <v>0.25972222222222202</v>
      </c>
    </row>
    <row r="417" spans="2:3">
      <c r="B417" s="78">
        <v>0.25972222222222202</v>
      </c>
      <c r="C417" s="78">
        <v>0.26041666666666702</v>
      </c>
    </row>
    <row r="418" spans="2:3">
      <c r="B418" s="78">
        <v>0.26041666666666702</v>
      </c>
      <c r="C418" s="78">
        <v>0.26111111111111102</v>
      </c>
    </row>
    <row r="419" spans="2:3">
      <c r="B419" s="78">
        <v>0.26111111111111102</v>
      </c>
      <c r="C419" s="78">
        <v>0.26180555555555601</v>
      </c>
    </row>
    <row r="420" spans="2:3">
      <c r="B420" s="78">
        <v>0.26180555555555601</v>
      </c>
      <c r="C420" s="78">
        <v>0.26250000000000001</v>
      </c>
    </row>
    <row r="421" spans="2:3">
      <c r="B421" s="78">
        <v>0.26250000000000001</v>
      </c>
      <c r="C421" s="78">
        <v>0.26319444444444401</v>
      </c>
    </row>
    <row r="422" spans="2:3">
      <c r="B422" s="78">
        <v>0.26319444444444401</v>
      </c>
      <c r="C422" s="78">
        <v>0.26388888888888901</v>
      </c>
    </row>
    <row r="423" spans="2:3">
      <c r="B423" s="78">
        <v>0.26388888888888901</v>
      </c>
      <c r="C423" s="78">
        <v>0.264583333333333</v>
      </c>
    </row>
    <row r="424" spans="2:3">
      <c r="B424" s="78">
        <v>0.264583333333333</v>
      </c>
      <c r="C424" s="78">
        <v>0.265277777777778</v>
      </c>
    </row>
    <row r="425" spans="2:3">
      <c r="B425" s="78">
        <v>0.265277777777778</v>
      </c>
      <c r="C425" s="78">
        <v>0.265972222222222</v>
      </c>
    </row>
    <row r="426" spans="2:3">
      <c r="B426" s="78">
        <v>0.265972222222222</v>
      </c>
      <c r="C426" s="78">
        <v>0.266666666666667</v>
      </c>
    </row>
    <row r="427" spans="2:3">
      <c r="B427" s="78">
        <v>0.266666666666667</v>
      </c>
      <c r="C427" s="78">
        <v>0.26736111111111099</v>
      </c>
    </row>
    <row r="428" spans="2:3">
      <c r="B428" s="78">
        <v>0.26736111111111099</v>
      </c>
      <c r="C428" s="78">
        <v>0.26805555555555599</v>
      </c>
    </row>
    <row r="429" spans="2:3">
      <c r="B429" s="78">
        <v>0.26805555555555599</v>
      </c>
      <c r="C429" s="78">
        <v>0.26874999999999999</v>
      </c>
    </row>
    <row r="430" spans="2:3">
      <c r="B430" s="78">
        <v>0.26874999999999999</v>
      </c>
      <c r="C430" s="78">
        <v>0.26944444444444399</v>
      </c>
    </row>
    <row r="431" spans="2:3">
      <c r="B431" s="78">
        <v>0.26944444444444399</v>
      </c>
      <c r="C431" s="78">
        <v>0.27013888888888898</v>
      </c>
    </row>
    <row r="432" spans="2:3">
      <c r="B432" s="78">
        <v>0.27013888888888898</v>
      </c>
      <c r="C432" s="78">
        <v>0.27083333333333298</v>
      </c>
    </row>
    <row r="433" spans="2:3">
      <c r="B433" s="78">
        <v>0.27083333333333298</v>
      </c>
      <c r="C433" s="78">
        <v>0.27152777777777798</v>
      </c>
    </row>
    <row r="434" spans="2:3">
      <c r="B434" s="78">
        <v>0.27152777777777798</v>
      </c>
      <c r="C434" s="78">
        <v>0.27222222222222198</v>
      </c>
    </row>
    <row r="435" spans="2:3">
      <c r="B435" s="78">
        <v>0.27222222222222198</v>
      </c>
      <c r="C435" s="78">
        <v>0.27291666666666697</v>
      </c>
    </row>
    <row r="436" spans="2:3">
      <c r="B436" s="78">
        <v>0.27291666666666697</v>
      </c>
      <c r="C436" s="78">
        <v>0.27361111111111103</v>
      </c>
    </row>
    <row r="437" spans="2:3">
      <c r="B437" s="78">
        <v>0.27361111111111103</v>
      </c>
      <c r="C437" s="78">
        <v>0.27430555555555602</v>
      </c>
    </row>
    <row r="438" spans="2:3">
      <c r="B438" s="78">
        <v>0.27430555555555602</v>
      </c>
      <c r="C438" s="78">
        <v>0.27500000000000002</v>
      </c>
    </row>
    <row r="439" spans="2:3">
      <c r="B439" s="78">
        <v>0.27500000000000002</v>
      </c>
      <c r="C439" s="78">
        <v>0.27569444444444402</v>
      </c>
    </row>
    <row r="440" spans="2:3">
      <c r="B440" s="78">
        <v>0.27569444444444402</v>
      </c>
      <c r="C440" s="78">
        <v>0.27638888888888902</v>
      </c>
    </row>
    <row r="441" spans="2:3">
      <c r="B441" s="78">
        <v>0.27638888888888902</v>
      </c>
      <c r="C441" s="78">
        <v>0.27708333333333302</v>
      </c>
    </row>
    <row r="442" spans="2:3">
      <c r="B442" s="78">
        <v>0.27708333333333302</v>
      </c>
      <c r="C442" s="78">
        <v>0.27777777777777801</v>
      </c>
    </row>
    <row r="443" spans="2:3">
      <c r="B443" s="78">
        <v>0.27777777777777801</v>
      </c>
      <c r="C443" s="78">
        <v>0.27847222222222201</v>
      </c>
    </row>
    <row r="444" spans="2:3">
      <c r="B444" s="78">
        <v>0.27847222222222201</v>
      </c>
      <c r="C444" s="78">
        <v>0.27916666666666701</v>
      </c>
    </row>
    <row r="445" spans="2:3">
      <c r="B445" s="78">
        <v>0.27916666666666701</v>
      </c>
      <c r="C445" s="78">
        <v>0.27986111111111101</v>
      </c>
    </row>
    <row r="446" spans="2:3">
      <c r="B446" s="78">
        <v>0.27986111111111101</v>
      </c>
      <c r="C446" s="78">
        <v>0.280555555555556</v>
      </c>
    </row>
    <row r="447" spans="2:3">
      <c r="B447" s="78">
        <v>0.280555555555556</v>
      </c>
      <c r="C447" s="78">
        <v>0.28125</v>
      </c>
    </row>
    <row r="448" spans="2:3">
      <c r="B448" s="78">
        <v>0.28125</v>
      </c>
      <c r="C448" s="78">
        <v>0.281944444444444</v>
      </c>
    </row>
    <row r="449" spans="2:3">
      <c r="B449" s="78">
        <v>0.281944444444444</v>
      </c>
      <c r="C449" s="78">
        <v>0.28263888888888899</v>
      </c>
    </row>
    <row r="450" spans="2:3">
      <c r="B450" s="78">
        <v>0.28263888888888899</v>
      </c>
      <c r="C450" s="78">
        <v>0.28333333333333299</v>
      </c>
    </row>
    <row r="451" spans="2:3">
      <c r="B451" s="78">
        <v>0.28333333333333299</v>
      </c>
      <c r="C451" s="78">
        <v>0.28402777777777799</v>
      </c>
    </row>
    <row r="452" spans="2:3">
      <c r="B452" s="78">
        <v>0.28402777777777799</v>
      </c>
      <c r="C452" s="78">
        <v>0.28472222222222199</v>
      </c>
    </row>
    <row r="453" spans="2:3">
      <c r="B453" s="78">
        <v>0.28472222222222199</v>
      </c>
      <c r="C453" s="78">
        <v>0.28541666666666698</v>
      </c>
    </row>
    <row r="454" spans="2:3">
      <c r="B454" s="78">
        <v>0.28541666666666698</v>
      </c>
      <c r="C454" s="78">
        <v>0.28611111111111098</v>
      </c>
    </row>
    <row r="455" spans="2:3">
      <c r="B455" s="78">
        <v>0.28611111111111098</v>
      </c>
      <c r="C455" s="78">
        <v>0.28680555555555598</v>
      </c>
    </row>
    <row r="456" spans="2:3">
      <c r="B456" s="78">
        <v>0.28680555555555598</v>
      </c>
      <c r="C456" s="78">
        <v>0.28749999999999998</v>
      </c>
    </row>
    <row r="457" spans="2:3">
      <c r="B457" s="78">
        <v>0.28749999999999998</v>
      </c>
      <c r="C457" s="78">
        <v>0.28819444444444398</v>
      </c>
    </row>
    <row r="458" spans="2:3">
      <c r="B458" s="78">
        <v>0.28819444444444398</v>
      </c>
      <c r="C458" s="78">
        <v>0.28888888888888897</v>
      </c>
    </row>
    <row r="459" spans="2:3">
      <c r="B459" s="78">
        <v>0.28888888888888897</v>
      </c>
      <c r="C459" s="78">
        <v>0.28958333333333303</v>
      </c>
    </row>
    <row r="460" spans="2:3">
      <c r="B460" s="78">
        <v>0.28958333333333303</v>
      </c>
      <c r="C460" s="78">
        <v>0.29027777777777802</v>
      </c>
    </row>
    <row r="461" spans="2:3">
      <c r="B461" s="78">
        <v>0.29027777777777802</v>
      </c>
      <c r="C461" s="78">
        <v>0.29097222222222202</v>
      </c>
    </row>
    <row r="462" spans="2:3">
      <c r="B462" s="78">
        <v>0.29097222222222202</v>
      </c>
      <c r="C462" s="78">
        <v>0.29166666666666702</v>
      </c>
    </row>
    <row r="463" spans="2:3">
      <c r="B463" s="78">
        <v>0.29166666666666702</v>
      </c>
      <c r="C463" s="78">
        <v>0.29236111111111102</v>
      </c>
    </row>
    <row r="464" spans="2:3">
      <c r="B464" s="78">
        <v>0.29236111111111102</v>
      </c>
      <c r="C464" s="78">
        <v>0.29305555555555601</v>
      </c>
    </row>
    <row r="465" spans="2:3">
      <c r="B465" s="78">
        <v>0.29305555555555601</v>
      </c>
      <c r="C465" s="78">
        <v>0.29375000000000001</v>
      </c>
    </row>
    <row r="466" spans="2:3">
      <c r="B466" s="78">
        <v>0.29375000000000001</v>
      </c>
      <c r="C466" s="78">
        <v>0.29444444444444401</v>
      </c>
    </row>
    <row r="467" spans="2:3">
      <c r="B467" s="78">
        <v>0.29444444444444401</v>
      </c>
      <c r="C467" s="78">
        <v>0.29513888888888901</v>
      </c>
    </row>
    <row r="468" spans="2:3">
      <c r="B468" s="78">
        <v>0.29513888888888901</v>
      </c>
      <c r="C468" s="78">
        <v>0.295833333333333</v>
      </c>
    </row>
    <row r="469" spans="2:3">
      <c r="B469" s="78">
        <v>0.295833333333333</v>
      </c>
      <c r="C469" s="78">
        <v>0.296527777777778</v>
      </c>
    </row>
    <row r="470" spans="2:3">
      <c r="B470" s="78">
        <v>0.296527777777778</v>
      </c>
      <c r="C470" s="78">
        <v>0.297222222222222</v>
      </c>
    </row>
    <row r="471" spans="2:3">
      <c r="B471" s="78">
        <v>0.297222222222222</v>
      </c>
      <c r="C471" s="78">
        <v>0.297916666666667</v>
      </c>
    </row>
    <row r="472" spans="2:3">
      <c r="B472" s="78">
        <v>0.297916666666667</v>
      </c>
      <c r="C472" s="78">
        <v>0.29861111111111099</v>
      </c>
    </row>
    <row r="473" spans="2:3">
      <c r="B473" s="78">
        <v>0.29861111111111099</v>
      </c>
      <c r="C473" s="78">
        <v>0.29930555555555599</v>
      </c>
    </row>
    <row r="474" spans="2:3">
      <c r="B474" s="78">
        <v>0.29930555555555599</v>
      </c>
      <c r="C474" s="78">
        <v>0.3</v>
      </c>
    </row>
    <row r="475" spans="2:3">
      <c r="B475" s="78">
        <v>0.3</v>
      </c>
      <c r="C475" s="78">
        <v>0.30069444444444399</v>
      </c>
    </row>
    <row r="476" spans="2:3">
      <c r="B476" s="78">
        <v>0.30069444444444399</v>
      </c>
      <c r="C476" s="78">
        <v>0.30138888888888898</v>
      </c>
    </row>
    <row r="477" spans="2:3">
      <c r="B477" s="78">
        <v>0.30138888888888898</v>
      </c>
      <c r="C477" s="78">
        <v>0.30208333333333298</v>
      </c>
    </row>
    <row r="478" spans="2:3">
      <c r="B478" s="78">
        <v>0.30208333333333298</v>
      </c>
      <c r="C478" s="78">
        <v>0.30277777777777798</v>
      </c>
    </row>
    <row r="479" spans="2:3">
      <c r="B479" s="78">
        <v>0.30277777777777798</v>
      </c>
      <c r="C479" s="78">
        <v>0.30347222222222198</v>
      </c>
    </row>
    <row r="480" spans="2:3">
      <c r="B480" s="78">
        <v>0.30347222222222198</v>
      </c>
      <c r="C480" s="78">
        <v>0.30416666666666697</v>
      </c>
    </row>
    <row r="481" spans="2:3">
      <c r="B481" s="78">
        <v>0.30416666666666697</v>
      </c>
      <c r="C481" s="78">
        <v>0.30486111111111103</v>
      </c>
    </row>
    <row r="482" spans="2:3">
      <c r="B482" s="78">
        <v>0.30486111111111103</v>
      </c>
      <c r="C482" s="78">
        <v>0.30555555555555602</v>
      </c>
    </row>
    <row r="483" spans="2:3">
      <c r="B483" s="78">
        <v>0.30555555555555602</v>
      </c>
      <c r="C483" s="78">
        <v>0.30625000000000002</v>
      </c>
    </row>
    <row r="484" spans="2:3">
      <c r="B484" s="78">
        <v>0.30625000000000002</v>
      </c>
      <c r="C484" s="78">
        <v>0.30694444444444402</v>
      </c>
    </row>
    <row r="485" spans="2:3">
      <c r="B485" s="78">
        <v>0.30694444444444402</v>
      </c>
      <c r="C485" s="78">
        <v>0.30763888888888902</v>
      </c>
    </row>
    <row r="486" spans="2:3">
      <c r="B486" s="78">
        <v>0.30763888888888902</v>
      </c>
      <c r="C486" s="78">
        <v>0.30833333333333302</v>
      </c>
    </row>
    <row r="487" spans="2:3">
      <c r="B487" s="78">
        <v>0.30833333333333302</v>
      </c>
      <c r="C487" s="78">
        <v>0.30902777777777801</v>
      </c>
    </row>
    <row r="488" spans="2:3">
      <c r="B488" s="78">
        <v>0.30902777777777801</v>
      </c>
      <c r="C488" s="78">
        <v>0.30972222222222201</v>
      </c>
    </row>
    <row r="489" spans="2:3">
      <c r="B489" s="78">
        <v>0.30972222222222201</v>
      </c>
      <c r="C489" s="78">
        <v>0.31041666666666701</v>
      </c>
    </row>
    <row r="490" spans="2:3">
      <c r="B490" s="78">
        <v>0.31041666666666701</v>
      </c>
      <c r="C490" s="78">
        <v>0.31111111111111101</v>
      </c>
    </row>
    <row r="491" spans="2:3">
      <c r="B491" s="78">
        <v>0.31111111111111101</v>
      </c>
      <c r="C491" s="78">
        <v>0.311805555555556</v>
      </c>
    </row>
    <row r="492" spans="2:3">
      <c r="B492" s="78">
        <v>0.311805555555556</v>
      </c>
      <c r="C492" s="78">
        <v>0.3125</v>
      </c>
    </row>
    <row r="493" spans="2:3">
      <c r="B493" s="78">
        <v>0.3125</v>
      </c>
      <c r="C493" s="78">
        <v>0.313194444444444</v>
      </c>
    </row>
    <row r="494" spans="2:3">
      <c r="B494" s="78">
        <v>0.313194444444444</v>
      </c>
      <c r="C494" s="78">
        <v>0.31388888888888899</v>
      </c>
    </row>
    <row r="495" spans="2:3">
      <c r="B495" s="78">
        <v>0.31388888888888899</v>
      </c>
      <c r="C495" s="78">
        <v>0.31458333333333299</v>
      </c>
    </row>
    <row r="496" spans="2:3">
      <c r="B496" s="78">
        <v>0.31458333333333299</v>
      </c>
      <c r="C496" s="78">
        <v>0.31527777777777799</v>
      </c>
    </row>
    <row r="497" spans="2:3">
      <c r="B497" s="78">
        <v>0.31527777777777799</v>
      </c>
      <c r="C497" s="78">
        <v>0.31597222222222199</v>
      </c>
    </row>
    <row r="498" spans="2:3">
      <c r="B498" s="78">
        <v>0.31597222222222199</v>
      </c>
      <c r="C498" s="78">
        <v>0.31666666666666698</v>
      </c>
    </row>
    <row r="499" spans="2:3">
      <c r="B499" s="78">
        <v>0.31666666666666698</v>
      </c>
      <c r="C499" s="78">
        <v>0.31736111111111098</v>
      </c>
    </row>
    <row r="500" spans="2:3">
      <c r="B500" s="78">
        <v>0.31736111111111098</v>
      </c>
      <c r="C500" s="78">
        <v>0.31805555555555598</v>
      </c>
    </row>
    <row r="501" spans="2:3">
      <c r="B501" s="78">
        <v>0.31805555555555598</v>
      </c>
      <c r="C501" s="78">
        <v>0.31874999999999998</v>
      </c>
    </row>
    <row r="502" spans="2:3">
      <c r="B502" s="78">
        <v>0.31874999999999998</v>
      </c>
      <c r="C502" s="78">
        <v>0.31944444444444398</v>
      </c>
    </row>
    <row r="503" spans="2:3">
      <c r="B503" s="78">
        <v>0.31944444444444398</v>
      </c>
      <c r="C503" s="78">
        <v>0.32013888888888897</v>
      </c>
    </row>
    <row r="504" spans="2:3">
      <c r="B504" s="78">
        <v>0.32013888888888897</v>
      </c>
      <c r="C504" s="78">
        <v>0.32083333333333303</v>
      </c>
    </row>
    <row r="505" spans="2:3">
      <c r="B505" s="78">
        <v>0.32083333333333303</v>
      </c>
      <c r="C505" s="78">
        <v>0.32152777777777802</v>
      </c>
    </row>
    <row r="506" spans="2:3">
      <c r="B506" s="78">
        <v>0.32152777777777802</v>
      </c>
      <c r="C506" s="78">
        <v>0.32222222222222202</v>
      </c>
    </row>
    <row r="507" spans="2:3">
      <c r="B507" s="78">
        <v>0.32222222222222202</v>
      </c>
      <c r="C507" s="78">
        <v>0.32291666666666702</v>
      </c>
    </row>
    <row r="508" spans="2:3">
      <c r="B508" s="78">
        <v>0.32291666666666702</v>
      </c>
      <c r="C508" s="78">
        <v>0.32361111111111102</v>
      </c>
    </row>
    <row r="509" spans="2:3">
      <c r="B509" s="78">
        <v>0.32361111111111102</v>
      </c>
      <c r="C509" s="78">
        <v>0.32430555555555601</v>
      </c>
    </row>
    <row r="510" spans="2:3">
      <c r="B510" s="78">
        <v>0.32430555555555601</v>
      </c>
      <c r="C510" s="78">
        <v>0.32500000000000001</v>
      </c>
    </row>
    <row r="511" spans="2:3">
      <c r="B511" s="78">
        <v>0.32500000000000001</v>
      </c>
      <c r="C511" s="78">
        <v>0.32569444444444401</v>
      </c>
    </row>
    <row r="512" spans="2:3">
      <c r="B512" s="78">
        <v>0.32569444444444401</v>
      </c>
      <c r="C512" s="78">
        <v>0.32638888888888901</v>
      </c>
    </row>
    <row r="513" spans="2:3">
      <c r="B513" s="78">
        <v>0.32638888888888901</v>
      </c>
      <c r="C513" s="78">
        <v>0.327083333333333</v>
      </c>
    </row>
    <row r="514" spans="2:3">
      <c r="B514" s="78">
        <v>0.327083333333333</v>
      </c>
      <c r="C514" s="78">
        <v>0.327777777777778</v>
      </c>
    </row>
    <row r="515" spans="2:3">
      <c r="B515" s="78">
        <v>0.327777777777778</v>
      </c>
      <c r="C515" s="78">
        <v>0.328472222222222</v>
      </c>
    </row>
    <row r="516" spans="2:3">
      <c r="B516" s="78">
        <v>0.328472222222222</v>
      </c>
      <c r="C516" s="78">
        <v>0.329166666666667</v>
      </c>
    </row>
    <row r="517" spans="2:3">
      <c r="B517" s="78">
        <v>0.329166666666667</v>
      </c>
      <c r="C517" s="78">
        <v>0.32986111111111099</v>
      </c>
    </row>
    <row r="518" spans="2:3">
      <c r="B518" s="78">
        <v>0.32986111111111099</v>
      </c>
      <c r="C518" s="78">
        <v>0.33055555555555599</v>
      </c>
    </row>
    <row r="519" spans="2:3">
      <c r="B519" s="78">
        <v>0.33055555555555599</v>
      </c>
      <c r="C519" s="78">
        <v>0.33124999999999999</v>
      </c>
    </row>
    <row r="520" spans="2:3">
      <c r="B520" s="78">
        <v>0.33124999999999999</v>
      </c>
      <c r="C520" s="78">
        <v>0.33194444444444399</v>
      </c>
    </row>
    <row r="521" spans="2:3">
      <c r="B521" s="78">
        <v>0.33194444444444399</v>
      </c>
      <c r="C521" s="78">
        <v>0.33263888888888898</v>
      </c>
    </row>
    <row r="522" spans="2:3">
      <c r="B522" s="78">
        <v>0.33263888888888898</v>
      </c>
      <c r="C522" s="78">
        <v>0.33333333333333298</v>
      </c>
    </row>
    <row r="523" spans="2:3">
      <c r="B523" s="78">
        <v>0.33333333333333298</v>
      </c>
      <c r="C523" s="78">
        <v>0.33402777777777798</v>
      </c>
    </row>
    <row r="524" spans="2:3">
      <c r="B524" s="78">
        <v>0.33402777777777798</v>
      </c>
      <c r="C524" s="78">
        <v>0.33472222222222198</v>
      </c>
    </row>
    <row r="525" spans="2:3">
      <c r="B525" s="78">
        <v>0.33472222222222198</v>
      </c>
      <c r="C525" s="78">
        <v>0.33541666666666697</v>
      </c>
    </row>
    <row r="526" spans="2:3">
      <c r="B526" s="78">
        <v>0.33541666666666697</v>
      </c>
      <c r="C526" s="78">
        <v>0.33611111111111103</v>
      </c>
    </row>
    <row r="527" spans="2:3">
      <c r="B527" s="78">
        <v>0.33611111111111103</v>
      </c>
      <c r="C527" s="78">
        <v>0.33680555555555602</v>
      </c>
    </row>
    <row r="528" spans="2:3">
      <c r="B528" s="78">
        <v>0.33680555555555602</v>
      </c>
      <c r="C528" s="78">
        <v>0.33750000000000002</v>
      </c>
    </row>
    <row r="529" spans="2:3">
      <c r="B529" s="78">
        <v>0.33750000000000002</v>
      </c>
      <c r="C529" s="78">
        <v>0.33819444444444402</v>
      </c>
    </row>
    <row r="530" spans="2:3">
      <c r="B530" s="78">
        <v>0.33819444444444402</v>
      </c>
      <c r="C530" s="78">
        <v>0.33888888888888902</v>
      </c>
    </row>
    <row r="531" spans="2:3">
      <c r="B531" s="78">
        <v>0.33888888888888902</v>
      </c>
      <c r="C531" s="78">
        <v>0.33958333333333302</v>
      </c>
    </row>
    <row r="532" spans="2:3">
      <c r="B532" s="78">
        <v>0.33958333333333302</v>
      </c>
      <c r="C532" s="78">
        <v>0.34027777777777801</v>
      </c>
    </row>
    <row r="533" spans="2:3">
      <c r="B533" s="78">
        <v>0.34027777777777801</v>
      </c>
      <c r="C533" s="78">
        <v>0.34097222222222201</v>
      </c>
    </row>
    <row r="534" spans="2:3">
      <c r="B534" s="78">
        <v>0.34097222222222201</v>
      </c>
      <c r="C534" s="78">
        <v>0.34166666666666701</v>
      </c>
    </row>
    <row r="535" spans="2:3">
      <c r="B535" s="78">
        <v>0.34166666666666701</v>
      </c>
      <c r="C535" s="78">
        <v>0.34236111111111101</v>
      </c>
    </row>
    <row r="536" spans="2:3">
      <c r="B536" s="78">
        <v>0.34236111111111101</v>
      </c>
      <c r="C536" s="78">
        <v>0.343055555555556</v>
      </c>
    </row>
    <row r="537" spans="2:3">
      <c r="B537" s="78">
        <v>0.343055555555556</v>
      </c>
      <c r="C537" s="78">
        <v>0.34375</v>
      </c>
    </row>
    <row r="538" spans="2:3">
      <c r="B538" s="78">
        <v>0.34375</v>
      </c>
      <c r="C538" s="78">
        <v>0.344444444444444</v>
      </c>
    </row>
    <row r="539" spans="2:3">
      <c r="B539" s="78">
        <v>0.344444444444444</v>
      </c>
      <c r="C539" s="78">
        <v>0.34513888888888899</v>
      </c>
    </row>
    <row r="540" spans="2:3">
      <c r="B540" s="78">
        <v>0.34513888888888899</v>
      </c>
      <c r="C540" s="78">
        <v>0.34583333333333299</v>
      </c>
    </row>
    <row r="541" spans="2:3">
      <c r="B541" s="78">
        <v>0.34583333333333299</v>
      </c>
      <c r="C541" s="78">
        <v>0.34652777777777799</v>
      </c>
    </row>
    <row r="542" spans="2:3">
      <c r="B542" s="78">
        <v>0.34652777777777799</v>
      </c>
      <c r="C542" s="78">
        <v>0.34722222222222199</v>
      </c>
    </row>
    <row r="543" spans="2:3">
      <c r="B543" s="78">
        <v>0.34722222222222199</v>
      </c>
      <c r="C543" s="78">
        <v>0.34791666666666698</v>
      </c>
    </row>
    <row r="544" spans="2:3">
      <c r="B544" s="78">
        <v>0.34791666666666698</v>
      </c>
      <c r="C544" s="78">
        <v>0.34861111111111098</v>
      </c>
    </row>
    <row r="545" spans="2:3">
      <c r="B545" s="78">
        <v>0.34861111111111098</v>
      </c>
      <c r="C545" s="78">
        <v>0.34930555555555598</v>
      </c>
    </row>
    <row r="546" spans="2:3">
      <c r="B546" s="78">
        <v>0.34930555555555598</v>
      </c>
      <c r="C546" s="78">
        <v>0.35</v>
      </c>
    </row>
    <row r="547" spans="2:3">
      <c r="B547" s="78">
        <v>0.35</v>
      </c>
      <c r="C547" s="78">
        <v>0.35069444444444398</v>
      </c>
    </row>
    <row r="548" spans="2:3">
      <c r="B548" s="78">
        <v>0.35069444444444398</v>
      </c>
      <c r="C548" s="78">
        <v>0.35138888888888897</v>
      </c>
    </row>
    <row r="549" spans="2:3">
      <c r="B549" s="78">
        <v>0.35138888888888897</v>
      </c>
      <c r="C549" s="78">
        <v>0.35208333333333303</v>
      </c>
    </row>
    <row r="550" spans="2:3">
      <c r="B550" s="78">
        <v>0.35208333333333303</v>
      </c>
      <c r="C550" s="78">
        <v>0.35277777777777802</v>
      </c>
    </row>
    <row r="551" spans="2:3">
      <c r="B551" s="78">
        <v>0.35277777777777802</v>
      </c>
      <c r="C551" s="78">
        <v>0.35347222222222202</v>
      </c>
    </row>
    <row r="552" spans="2:3">
      <c r="B552" s="78">
        <v>0.35347222222222202</v>
      </c>
      <c r="C552" s="78">
        <v>0.35416666666666702</v>
      </c>
    </row>
    <row r="553" spans="2:3">
      <c r="B553" s="78">
        <v>0.35416666666666702</v>
      </c>
      <c r="C553" s="78">
        <v>0.35486111111111102</v>
      </c>
    </row>
    <row r="554" spans="2:3">
      <c r="B554" s="78">
        <v>0.35486111111111102</v>
      </c>
      <c r="C554" s="78">
        <v>0.35555555555555601</v>
      </c>
    </row>
    <row r="555" spans="2:3">
      <c r="B555" s="78">
        <v>0.35555555555555601</v>
      </c>
      <c r="C555" s="78">
        <v>0.35625000000000001</v>
      </c>
    </row>
    <row r="556" spans="2:3">
      <c r="B556" s="78">
        <v>0.35625000000000001</v>
      </c>
      <c r="C556" s="78">
        <v>0.35694444444444401</v>
      </c>
    </row>
    <row r="557" spans="2:3">
      <c r="B557" s="78">
        <v>0.35694444444444401</v>
      </c>
      <c r="C557" s="78">
        <v>0.35763888888888901</v>
      </c>
    </row>
    <row r="558" spans="2:3">
      <c r="B558" s="78">
        <v>0.35763888888888901</v>
      </c>
      <c r="C558" s="78">
        <v>0.358333333333333</v>
      </c>
    </row>
    <row r="559" spans="2:3">
      <c r="B559" s="78">
        <v>0.358333333333333</v>
      </c>
      <c r="C559" s="78">
        <v>0.359027777777778</v>
      </c>
    </row>
    <row r="560" spans="2:3">
      <c r="B560" s="78">
        <v>0.359027777777778</v>
      </c>
      <c r="C560" s="78">
        <v>0.359722222222222</v>
      </c>
    </row>
    <row r="561" spans="2:3">
      <c r="B561" s="78">
        <v>0.359722222222222</v>
      </c>
      <c r="C561" s="78">
        <v>0.360416666666667</v>
      </c>
    </row>
    <row r="562" spans="2:3">
      <c r="B562" s="78">
        <v>0.360416666666667</v>
      </c>
      <c r="C562" s="78">
        <v>0.36111111111111099</v>
      </c>
    </row>
    <row r="563" spans="2:3">
      <c r="B563" s="78">
        <v>0.36111111111111099</v>
      </c>
      <c r="C563" s="78">
        <v>0.36180555555555599</v>
      </c>
    </row>
    <row r="564" spans="2:3">
      <c r="B564" s="78">
        <v>0.36180555555555599</v>
      </c>
      <c r="C564" s="78">
        <v>0.36249999999999999</v>
      </c>
    </row>
    <row r="565" spans="2:3">
      <c r="B565" s="78">
        <v>0.36249999999999999</v>
      </c>
      <c r="C565" s="78">
        <v>0.36319444444444399</v>
      </c>
    </row>
    <row r="566" spans="2:3">
      <c r="B566" s="78">
        <v>0.36319444444444399</v>
      </c>
      <c r="C566" s="78">
        <v>0.36388888888888898</v>
      </c>
    </row>
    <row r="567" spans="2:3">
      <c r="B567" s="78">
        <v>0.36388888888888898</v>
      </c>
      <c r="C567" s="78">
        <v>0.36458333333333298</v>
      </c>
    </row>
    <row r="568" spans="2:3">
      <c r="B568" s="78">
        <v>0.36458333333333298</v>
      </c>
      <c r="C568" s="78">
        <v>0.36527777777777798</v>
      </c>
    </row>
    <row r="569" spans="2:3">
      <c r="B569" s="78">
        <v>0.36527777777777798</v>
      </c>
      <c r="C569" s="78">
        <v>0.36597222222222198</v>
      </c>
    </row>
    <row r="570" spans="2:3">
      <c r="B570" s="78">
        <v>0.36597222222222198</v>
      </c>
      <c r="C570" s="78">
        <v>0.36666666666666697</v>
      </c>
    </row>
    <row r="571" spans="2:3">
      <c r="B571" s="78">
        <v>0.36666666666666697</v>
      </c>
      <c r="C571" s="78">
        <v>0.36736111111111103</v>
      </c>
    </row>
    <row r="572" spans="2:3">
      <c r="B572" s="78">
        <v>0.36736111111111103</v>
      </c>
      <c r="C572" s="78">
        <v>0.36805555555555602</v>
      </c>
    </row>
    <row r="573" spans="2:3">
      <c r="B573" s="78">
        <v>0.36805555555555602</v>
      </c>
      <c r="C573" s="78">
        <v>0.36875000000000002</v>
      </c>
    </row>
    <row r="574" spans="2:3">
      <c r="B574" s="78">
        <v>0.36875000000000002</v>
      </c>
      <c r="C574" s="78">
        <v>0.36944444444444402</v>
      </c>
    </row>
    <row r="575" spans="2:3">
      <c r="B575" s="78">
        <v>0.36944444444444402</v>
      </c>
      <c r="C575" s="78">
        <v>0.37013888888888902</v>
      </c>
    </row>
    <row r="576" spans="2:3">
      <c r="B576" s="78">
        <v>0.37013888888888902</v>
      </c>
      <c r="C576" s="78">
        <v>0.37083333333333302</v>
      </c>
    </row>
    <row r="577" spans="2:3">
      <c r="B577" s="78">
        <v>0.37083333333333302</v>
      </c>
      <c r="C577" s="78">
        <v>0.37152777777777801</v>
      </c>
    </row>
    <row r="578" spans="2:3">
      <c r="B578" s="78">
        <v>0.37152777777777801</v>
      </c>
      <c r="C578" s="78">
        <v>0.37222222222222201</v>
      </c>
    </row>
    <row r="579" spans="2:3">
      <c r="B579" s="78">
        <v>0.37222222222222201</v>
      </c>
      <c r="C579" s="78">
        <v>0.37291666666666701</v>
      </c>
    </row>
    <row r="580" spans="2:3">
      <c r="B580" s="78">
        <v>0.37291666666666701</v>
      </c>
      <c r="C580" s="78">
        <v>0.37361111111111101</v>
      </c>
    </row>
    <row r="581" spans="2:3">
      <c r="B581" s="78">
        <v>0.37361111111111101</v>
      </c>
      <c r="C581" s="78">
        <v>0.374305555555556</v>
      </c>
    </row>
    <row r="582" spans="2:3">
      <c r="B582" s="78">
        <v>0.374305555555556</v>
      </c>
      <c r="C582" s="78">
        <v>0.375</v>
      </c>
    </row>
    <row r="583" spans="2:3">
      <c r="B583" s="78">
        <v>0.375</v>
      </c>
      <c r="C583" s="78">
        <v>0.375694444444444</v>
      </c>
    </row>
    <row r="584" spans="2:3">
      <c r="B584" s="78">
        <v>0.375694444444444</v>
      </c>
      <c r="C584" s="78">
        <v>0.37638888888888899</v>
      </c>
    </row>
    <row r="585" spans="2:3">
      <c r="B585" s="78">
        <v>0.37638888888888899</v>
      </c>
      <c r="C585" s="78">
        <v>0.37708333333333299</v>
      </c>
    </row>
    <row r="586" spans="2:3">
      <c r="B586" s="78">
        <v>0.37708333333333299</v>
      </c>
      <c r="C586" s="78">
        <v>0.37777777777777799</v>
      </c>
    </row>
    <row r="587" spans="2:3">
      <c r="B587" s="78">
        <v>0.37777777777777799</v>
      </c>
      <c r="C587" s="78">
        <v>0.37847222222222199</v>
      </c>
    </row>
    <row r="588" spans="2:3">
      <c r="B588" s="78">
        <v>0.37847222222222199</v>
      </c>
      <c r="C588" s="78">
        <v>0.37916666666666698</v>
      </c>
    </row>
    <row r="589" spans="2:3">
      <c r="B589" s="78">
        <v>0.37916666666666698</v>
      </c>
      <c r="C589" s="78">
        <v>0.37986111111111098</v>
      </c>
    </row>
    <row r="590" spans="2:3">
      <c r="B590" s="78">
        <v>0.37986111111111098</v>
      </c>
      <c r="C590" s="78">
        <v>0.38055555555555598</v>
      </c>
    </row>
    <row r="591" spans="2:3">
      <c r="B591" s="78">
        <v>0.38055555555555598</v>
      </c>
      <c r="C591" s="78">
        <v>0.38124999999999998</v>
      </c>
    </row>
    <row r="592" spans="2:3">
      <c r="B592" s="78">
        <v>0.38124999999999998</v>
      </c>
      <c r="C592" s="78">
        <v>0.38194444444444398</v>
      </c>
    </row>
    <row r="593" spans="2:3">
      <c r="B593" s="78">
        <v>0.38194444444444398</v>
      </c>
      <c r="C593" s="78">
        <v>0.38263888888888897</v>
      </c>
    </row>
    <row r="594" spans="2:3">
      <c r="B594" s="78">
        <v>0.38263888888888897</v>
      </c>
      <c r="C594" s="78">
        <v>0.38333333333333303</v>
      </c>
    </row>
    <row r="595" spans="2:3">
      <c r="B595" s="78">
        <v>0.38333333333333303</v>
      </c>
      <c r="C595" s="78">
        <v>0.38402777777777802</v>
      </c>
    </row>
    <row r="596" spans="2:3">
      <c r="B596" s="78">
        <v>0.38402777777777802</v>
      </c>
      <c r="C596" s="78">
        <v>0.38472222222222202</v>
      </c>
    </row>
    <row r="597" spans="2:3">
      <c r="B597" s="78">
        <v>0.38472222222222202</v>
      </c>
      <c r="C597" s="78">
        <v>0.38541666666666702</v>
      </c>
    </row>
    <row r="598" spans="2:3">
      <c r="B598" s="78">
        <v>0.38541666666666702</v>
      </c>
      <c r="C598" s="78">
        <v>0.38611111111111102</v>
      </c>
    </row>
    <row r="599" spans="2:3">
      <c r="B599" s="78">
        <v>0.38611111111111102</v>
      </c>
      <c r="C599" s="78">
        <v>0.38680555555555601</v>
      </c>
    </row>
    <row r="600" spans="2:3">
      <c r="B600" s="78">
        <v>0.38680555555555601</v>
      </c>
      <c r="C600" s="78">
        <v>0.38750000000000001</v>
      </c>
    </row>
    <row r="601" spans="2:3">
      <c r="B601" s="78">
        <v>0.38750000000000001</v>
      </c>
      <c r="C601" s="78">
        <v>0.38819444444444401</v>
      </c>
    </row>
    <row r="602" spans="2:3">
      <c r="B602" s="78">
        <v>0.38819444444444401</v>
      </c>
      <c r="C602" s="78">
        <v>0.38888888888888901</v>
      </c>
    </row>
    <row r="603" spans="2:3">
      <c r="B603" s="78">
        <v>0.38888888888888901</v>
      </c>
      <c r="C603" s="78">
        <v>0.389583333333333</v>
      </c>
    </row>
    <row r="604" spans="2:3">
      <c r="B604" s="78">
        <v>0.389583333333333</v>
      </c>
      <c r="C604" s="78">
        <v>0.390277777777778</v>
      </c>
    </row>
    <row r="605" spans="2:3">
      <c r="B605" s="78">
        <v>0.390277777777778</v>
      </c>
      <c r="C605" s="78">
        <v>0.390972222222222</v>
      </c>
    </row>
    <row r="606" spans="2:3">
      <c r="B606" s="78">
        <v>0.390972222222222</v>
      </c>
      <c r="C606" s="78">
        <v>0.391666666666667</v>
      </c>
    </row>
    <row r="607" spans="2:3">
      <c r="B607" s="78">
        <v>0.391666666666667</v>
      </c>
      <c r="C607" s="78">
        <v>0.39236111111111099</v>
      </c>
    </row>
    <row r="608" spans="2:3">
      <c r="B608" s="78">
        <v>0.39236111111111099</v>
      </c>
      <c r="C608" s="78">
        <v>0.39305555555555599</v>
      </c>
    </row>
    <row r="609" spans="2:3">
      <c r="B609" s="78">
        <v>0.39305555555555599</v>
      </c>
      <c r="C609" s="78">
        <v>0.39374999999999999</v>
      </c>
    </row>
    <row r="610" spans="2:3">
      <c r="B610" s="78">
        <v>0.39374999999999999</v>
      </c>
      <c r="C610" s="78">
        <v>0.39444444444444399</v>
      </c>
    </row>
    <row r="611" spans="2:3">
      <c r="B611" s="78">
        <v>0.39444444444444399</v>
      </c>
      <c r="C611" s="78">
        <v>0.39513888888888898</v>
      </c>
    </row>
    <row r="612" spans="2:3">
      <c r="B612" s="78">
        <v>0.39513888888888898</v>
      </c>
      <c r="C612" s="78">
        <v>0.39583333333333298</v>
      </c>
    </row>
    <row r="613" spans="2:3">
      <c r="B613" s="78">
        <v>0.39583333333333298</v>
      </c>
      <c r="C613" s="78">
        <v>0.39652777777777798</v>
      </c>
    </row>
    <row r="614" spans="2:3">
      <c r="B614" s="78">
        <v>0.39652777777777798</v>
      </c>
      <c r="C614" s="78">
        <v>0.39722222222222198</v>
      </c>
    </row>
    <row r="615" spans="2:3">
      <c r="B615" s="78">
        <v>0.39722222222222198</v>
      </c>
      <c r="C615" s="78">
        <v>0.39791666666666697</v>
      </c>
    </row>
    <row r="616" spans="2:3">
      <c r="B616" s="78">
        <v>0.39791666666666697</v>
      </c>
      <c r="C616" s="78">
        <v>0.39861111111111103</v>
      </c>
    </row>
    <row r="617" spans="2:3">
      <c r="B617" s="78">
        <v>0.39861111111111103</v>
      </c>
      <c r="C617" s="78">
        <v>0.39930555555555602</v>
      </c>
    </row>
    <row r="618" spans="2:3">
      <c r="B618" s="78">
        <v>0.39930555555555602</v>
      </c>
      <c r="C618" s="78">
        <v>0.4</v>
      </c>
    </row>
    <row r="619" spans="2:3">
      <c r="B619" s="78">
        <v>0.4</v>
      </c>
      <c r="C619" s="78">
        <v>0.40069444444444402</v>
      </c>
    </row>
    <row r="620" spans="2:3">
      <c r="B620" s="78">
        <v>0.40069444444444402</v>
      </c>
      <c r="C620" s="78">
        <v>0.40138888888888902</v>
      </c>
    </row>
    <row r="621" spans="2:3">
      <c r="B621" s="78">
        <v>0.40138888888888902</v>
      </c>
      <c r="C621" s="78">
        <v>0.40208333333333302</v>
      </c>
    </row>
    <row r="622" spans="2:3">
      <c r="B622" s="78">
        <v>0.40208333333333302</v>
      </c>
      <c r="C622" s="78">
        <v>0.40277777777777801</v>
      </c>
    </row>
    <row r="623" spans="2:3">
      <c r="B623" s="78">
        <v>0.40277777777777801</v>
      </c>
      <c r="C623" s="78">
        <v>0.40347222222222201</v>
      </c>
    </row>
    <row r="624" spans="2:3">
      <c r="B624" s="78">
        <v>0.40347222222222201</v>
      </c>
      <c r="C624" s="78">
        <v>0.40416666666666701</v>
      </c>
    </row>
    <row r="625" spans="2:3">
      <c r="B625" s="78">
        <v>0.40416666666666701</v>
      </c>
      <c r="C625" s="78">
        <v>0.40486111111111101</v>
      </c>
    </row>
    <row r="626" spans="2:3">
      <c r="B626" s="78">
        <v>0.40486111111111101</v>
      </c>
      <c r="C626" s="78">
        <v>0.405555555555556</v>
      </c>
    </row>
    <row r="627" spans="2:3">
      <c r="B627" s="78">
        <v>0.405555555555556</v>
      </c>
      <c r="C627" s="78">
        <v>0.40625</v>
      </c>
    </row>
    <row r="628" spans="2:3">
      <c r="B628" s="78">
        <v>0.40625</v>
      </c>
      <c r="C628" s="78">
        <v>0.406944444444444</v>
      </c>
    </row>
    <row r="629" spans="2:3">
      <c r="B629" s="78">
        <v>0.406944444444444</v>
      </c>
      <c r="C629" s="78">
        <v>0.40763888888888899</v>
      </c>
    </row>
    <row r="630" spans="2:3">
      <c r="B630" s="78">
        <v>0.40763888888888899</v>
      </c>
      <c r="C630" s="78">
        <v>0.40833333333333299</v>
      </c>
    </row>
    <row r="631" spans="2:3">
      <c r="B631" s="78">
        <v>0.40833333333333299</v>
      </c>
      <c r="C631" s="78">
        <v>0.40902777777777799</v>
      </c>
    </row>
    <row r="632" spans="2:3">
      <c r="B632" s="78">
        <v>0.40902777777777799</v>
      </c>
      <c r="C632" s="78">
        <v>0.40972222222222199</v>
      </c>
    </row>
    <row r="633" spans="2:3">
      <c r="B633" s="78">
        <v>0.40972222222222199</v>
      </c>
      <c r="C633" s="78">
        <v>0.41041666666666698</v>
      </c>
    </row>
    <row r="634" spans="2:3">
      <c r="B634" s="78">
        <v>0.41041666666666698</v>
      </c>
      <c r="C634" s="78">
        <v>0.41111111111111098</v>
      </c>
    </row>
    <row r="635" spans="2:3">
      <c r="B635" s="78">
        <v>0.41111111111111098</v>
      </c>
      <c r="C635" s="78">
        <v>0.41180555555555598</v>
      </c>
    </row>
    <row r="636" spans="2:3">
      <c r="B636" s="78">
        <v>0.41180555555555598</v>
      </c>
      <c r="C636" s="78">
        <v>0.41249999999999998</v>
      </c>
    </row>
    <row r="637" spans="2:3">
      <c r="B637" s="78">
        <v>0.41249999999999998</v>
      </c>
      <c r="C637" s="78">
        <v>0.41319444444444398</v>
      </c>
    </row>
    <row r="638" spans="2:3">
      <c r="B638" s="78">
        <v>0.41319444444444398</v>
      </c>
      <c r="C638" s="78">
        <v>0.41388888888888897</v>
      </c>
    </row>
    <row r="639" spans="2:3">
      <c r="B639" s="78">
        <v>0.41388888888888897</v>
      </c>
      <c r="C639" s="78">
        <v>0.41458333333333303</v>
      </c>
    </row>
    <row r="640" spans="2:3">
      <c r="B640" s="78">
        <v>0.41458333333333303</v>
      </c>
      <c r="C640" s="78">
        <v>0.41527777777777802</v>
      </c>
    </row>
    <row r="641" spans="2:3">
      <c r="B641" s="78">
        <v>0.41527777777777802</v>
      </c>
      <c r="C641" s="78">
        <v>0.41597222222222202</v>
      </c>
    </row>
    <row r="642" spans="2:3">
      <c r="B642" s="78">
        <v>0.41597222222222202</v>
      </c>
      <c r="C642" s="78">
        <v>0.41666666666666702</v>
      </c>
    </row>
    <row r="643" spans="2:3">
      <c r="B643" s="78">
        <v>0.41666666666666702</v>
      </c>
      <c r="C643" s="78">
        <v>0.41736111111111102</v>
      </c>
    </row>
    <row r="644" spans="2:3">
      <c r="B644" s="78">
        <v>0.41736111111111102</v>
      </c>
      <c r="C644" s="78">
        <v>0.41805555555555601</v>
      </c>
    </row>
    <row r="645" spans="2:3">
      <c r="B645" s="78">
        <v>0.41805555555555601</v>
      </c>
      <c r="C645" s="78">
        <v>0.41875000000000001</v>
      </c>
    </row>
    <row r="646" spans="2:3">
      <c r="B646" s="78">
        <v>0.41875000000000001</v>
      </c>
      <c r="C646" s="78">
        <v>0.41944444444444401</v>
      </c>
    </row>
    <row r="647" spans="2:3">
      <c r="B647" s="78">
        <v>0.41944444444444401</v>
      </c>
      <c r="C647" s="78">
        <v>0.42013888888888901</v>
      </c>
    </row>
    <row r="648" spans="2:3">
      <c r="B648" s="78">
        <v>0.42013888888888901</v>
      </c>
      <c r="C648" s="78">
        <v>0.420833333333333</v>
      </c>
    </row>
    <row r="649" spans="2:3">
      <c r="B649" s="78">
        <v>0.420833333333333</v>
      </c>
      <c r="C649" s="78">
        <v>0.421527777777778</v>
      </c>
    </row>
    <row r="650" spans="2:3">
      <c r="B650" s="78">
        <v>0.421527777777778</v>
      </c>
      <c r="C650" s="78">
        <v>0.422222222222222</v>
      </c>
    </row>
    <row r="651" spans="2:3">
      <c r="B651" s="78">
        <v>0.422222222222222</v>
      </c>
      <c r="C651" s="78">
        <v>0.422916666666667</v>
      </c>
    </row>
    <row r="652" spans="2:3">
      <c r="B652" s="78">
        <v>0.422916666666667</v>
      </c>
      <c r="C652" s="78">
        <v>0.42361111111111099</v>
      </c>
    </row>
    <row r="653" spans="2:3">
      <c r="B653" s="78">
        <v>0.42361111111111099</v>
      </c>
      <c r="C653" s="78">
        <v>0.42430555555555599</v>
      </c>
    </row>
    <row r="654" spans="2:3">
      <c r="B654" s="78">
        <v>0.42430555555555599</v>
      </c>
      <c r="C654" s="78">
        <v>0.42499999999999999</v>
      </c>
    </row>
    <row r="655" spans="2:3">
      <c r="B655" s="78">
        <v>0.42499999999999999</v>
      </c>
      <c r="C655" s="78">
        <v>0.42569444444444399</v>
      </c>
    </row>
    <row r="656" spans="2:3">
      <c r="B656" s="78">
        <v>0.42569444444444399</v>
      </c>
      <c r="C656" s="78">
        <v>0.42638888888888898</v>
      </c>
    </row>
    <row r="657" spans="2:3">
      <c r="B657" s="78">
        <v>0.42638888888888898</v>
      </c>
      <c r="C657" s="78">
        <v>0.42708333333333298</v>
      </c>
    </row>
    <row r="658" spans="2:3">
      <c r="B658" s="78">
        <v>0.42708333333333298</v>
      </c>
      <c r="C658" s="78">
        <v>0.42777777777777798</v>
      </c>
    </row>
    <row r="659" spans="2:3">
      <c r="B659" s="78">
        <v>0.42777777777777798</v>
      </c>
      <c r="C659" s="78">
        <v>0.42847222222222198</v>
      </c>
    </row>
    <row r="660" spans="2:3">
      <c r="B660" s="78">
        <v>0.42847222222222198</v>
      </c>
      <c r="C660" s="78">
        <v>0.42916666666666697</v>
      </c>
    </row>
    <row r="661" spans="2:3">
      <c r="B661" s="78">
        <v>0.42916666666666697</v>
      </c>
      <c r="C661" s="78">
        <v>0.42986111111111103</v>
      </c>
    </row>
    <row r="662" spans="2:3">
      <c r="B662" s="78">
        <v>0.42986111111111103</v>
      </c>
      <c r="C662" s="78">
        <v>0.43055555555555602</v>
      </c>
    </row>
    <row r="663" spans="2:3">
      <c r="B663" s="78">
        <v>0.43055555555555602</v>
      </c>
      <c r="C663" s="78">
        <v>0.43125000000000002</v>
      </c>
    </row>
    <row r="664" spans="2:3">
      <c r="B664" s="78">
        <v>0.43125000000000002</v>
      </c>
      <c r="C664" s="78">
        <v>0.43194444444444402</v>
      </c>
    </row>
    <row r="665" spans="2:3">
      <c r="B665" s="78">
        <v>0.43194444444444402</v>
      </c>
      <c r="C665" s="78">
        <v>0.43263888888888902</v>
      </c>
    </row>
    <row r="666" spans="2:3">
      <c r="B666" s="78">
        <v>0.43263888888888902</v>
      </c>
      <c r="C666" s="78">
        <v>0.43333333333333302</v>
      </c>
    </row>
    <row r="667" spans="2:3">
      <c r="B667" s="78">
        <v>0.43333333333333302</v>
      </c>
      <c r="C667" s="78">
        <v>0.43402777777777801</v>
      </c>
    </row>
    <row r="668" spans="2:3">
      <c r="B668" s="78">
        <v>0.43402777777777801</v>
      </c>
      <c r="C668" s="78">
        <v>0.43472222222222201</v>
      </c>
    </row>
    <row r="669" spans="2:3">
      <c r="B669" s="78">
        <v>0.43472222222222201</v>
      </c>
      <c r="C669" s="78">
        <v>0.43541666666666701</v>
      </c>
    </row>
    <row r="670" spans="2:3">
      <c r="B670" s="78">
        <v>0.43541666666666701</v>
      </c>
      <c r="C670" s="78">
        <v>0.43611111111111101</v>
      </c>
    </row>
    <row r="671" spans="2:3">
      <c r="B671" s="78">
        <v>0.43611111111111101</v>
      </c>
      <c r="C671" s="78">
        <v>0.436805555555556</v>
      </c>
    </row>
    <row r="672" spans="2:3">
      <c r="B672" s="78">
        <v>0.436805555555556</v>
      </c>
      <c r="C672" s="78">
        <v>0.4375</v>
      </c>
    </row>
    <row r="673" spans="2:3">
      <c r="B673" s="78">
        <v>0.4375</v>
      </c>
      <c r="C673" s="78">
        <v>0.438194444444444</v>
      </c>
    </row>
    <row r="674" spans="2:3">
      <c r="B674" s="78">
        <v>0.438194444444444</v>
      </c>
      <c r="C674" s="78">
        <v>0.43888888888888899</v>
      </c>
    </row>
    <row r="675" spans="2:3">
      <c r="B675" s="78">
        <v>0.43888888888888899</v>
      </c>
      <c r="C675" s="78">
        <v>0.43958333333333299</v>
      </c>
    </row>
    <row r="676" spans="2:3">
      <c r="B676" s="78">
        <v>0.43958333333333299</v>
      </c>
      <c r="C676" s="78">
        <v>0.44027777777777799</v>
      </c>
    </row>
    <row r="677" spans="2:3">
      <c r="B677" s="78">
        <v>0.44027777777777799</v>
      </c>
      <c r="C677" s="78">
        <v>0.44097222222222199</v>
      </c>
    </row>
    <row r="678" spans="2:3">
      <c r="B678" s="78">
        <v>0.44097222222222199</v>
      </c>
      <c r="C678" s="78">
        <v>0.44166666666666698</v>
      </c>
    </row>
    <row r="679" spans="2:3">
      <c r="B679" s="78">
        <v>0.44166666666666698</v>
      </c>
      <c r="C679" s="78">
        <v>0.44236111111111098</v>
      </c>
    </row>
    <row r="680" spans="2:3">
      <c r="B680" s="78">
        <v>0.44236111111111098</v>
      </c>
      <c r="C680" s="78">
        <v>0.44305555555555598</v>
      </c>
    </row>
    <row r="681" spans="2:3">
      <c r="B681" s="78">
        <v>0.44305555555555598</v>
      </c>
      <c r="C681" s="78">
        <v>0.44374999999999998</v>
      </c>
    </row>
    <row r="682" spans="2:3">
      <c r="B682" s="78">
        <v>0.44374999999999998</v>
      </c>
      <c r="C682" s="78">
        <v>0.44444444444444398</v>
      </c>
    </row>
    <row r="683" spans="2:3">
      <c r="B683" s="78">
        <v>0.44444444444444398</v>
      </c>
      <c r="C683" s="78">
        <v>0.44513888888888897</v>
      </c>
    </row>
    <row r="684" spans="2:3">
      <c r="B684" s="78">
        <v>0.44513888888888897</v>
      </c>
      <c r="C684" s="78">
        <v>0.44583333333333303</v>
      </c>
    </row>
    <row r="685" spans="2:3">
      <c r="B685" s="78">
        <v>0.44583333333333303</v>
      </c>
      <c r="C685" s="78">
        <v>0.44652777777777802</v>
      </c>
    </row>
    <row r="686" spans="2:3">
      <c r="B686" s="78">
        <v>0.44652777777777802</v>
      </c>
      <c r="C686" s="78">
        <v>0.44722222222222202</v>
      </c>
    </row>
    <row r="687" spans="2:3">
      <c r="B687" s="78">
        <v>0.44722222222222202</v>
      </c>
      <c r="C687" s="78">
        <v>0.44791666666666702</v>
      </c>
    </row>
    <row r="688" spans="2:3">
      <c r="B688" s="78">
        <v>0.44791666666666702</v>
      </c>
      <c r="C688" s="78">
        <v>0.44861111111111102</v>
      </c>
    </row>
    <row r="689" spans="2:3">
      <c r="B689" s="78">
        <v>0.44861111111111102</v>
      </c>
      <c r="C689" s="78">
        <v>0.44930555555555601</v>
      </c>
    </row>
    <row r="690" spans="2:3">
      <c r="B690" s="78">
        <v>0.44930555555555601</v>
      </c>
      <c r="C690" s="78">
        <v>0.45</v>
      </c>
    </row>
    <row r="691" spans="2:3">
      <c r="B691" s="78">
        <v>0.45</v>
      </c>
      <c r="C691" s="78">
        <v>0.45069444444444401</v>
      </c>
    </row>
    <row r="692" spans="2:3">
      <c r="B692" s="78">
        <v>0.45069444444444401</v>
      </c>
      <c r="C692" s="78">
        <v>0.45138888888888901</v>
      </c>
    </row>
    <row r="693" spans="2:3">
      <c r="B693" s="78">
        <v>0.45138888888888901</v>
      </c>
      <c r="C693" s="78">
        <v>0.452083333333333</v>
      </c>
    </row>
    <row r="694" spans="2:3">
      <c r="B694" s="78">
        <v>0.452083333333333</v>
      </c>
      <c r="C694" s="78">
        <v>0.452777777777778</v>
      </c>
    </row>
    <row r="695" spans="2:3">
      <c r="B695" s="78">
        <v>0.452777777777778</v>
      </c>
      <c r="C695" s="78">
        <v>0.453472222222222</v>
      </c>
    </row>
    <row r="696" spans="2:3">
      <c r="B696" s="78">
        <v>0.453472222222222</v>
      </c>
      <c r="C696" s="78">
        <v>0.454166666666667</v>
      </c>
    </row>
    <row r="697" spans="2:3">
      <c r="B697" s="78">
        <v>0.454166666666667</v>
      </c>
      <c r="C697" s="78">
        <v>0.45486111111111099</v>
      </c>
    </row>
    <row r="698" spans="2:3">
      <c r="B698" s="78">
        <v>0.45486111111111099</v>
      </c>
      <c r="C698" s="78">
        <v>0.45555555555555599</v>
      </c>
    </row>
    <row r="699" spans="2:3">
      <c r="B699" s="78">
        <v>0.45555555555555599</v>
      </c>
      <c r="C699" s="78">
        <v>0.45624999999999999</v>
      </c>
    </row>
    <row r="700" spans="2:3">
      <c r="B700" s="78">
        <v>0.45624999999999999</v>
      </c>
      <c r="C700" s="78">
        <v>0.45694444444444399</v>
      </c>
    </row>
    <row r="701" spans="2:3">
      <c r="B701" s="78">
        <v>0.45694444444444399</v>
      </c>
      <c r="C701" s="78">
        <v>0.45763888888888898</v>
      </c>
    </row>
    <row r="702" spans="2:3">
      <c r="B702" s="78">
        <v>0.45763888888888898</v>
      </c>
      <c r="C702" s="78">
        <v>0.45833333333333298</v>
      </c>
    </row>
    <row r="703" spans="2:3">
      <c r="B703" s="78">
        <v>0.45833333333333298</v>
      </c>
      <c r="C703" s="78">
        <v>0.45902777777777798</v>
      </c>
    </row>
    <row r="704" spans="2:3">
      <c r="B704" s="78">
        <v>0.45902777777777798</v>
      </c>
      <c r="C704" s="78">
        <v>0.45972222222222198</v>
      </c>
    </row>
    <row r="705" spans="2:3">
      <c r="B705" s="78">
        <v>0.45972222222222198</v>
      </c>
      <c r="C705" s="78">
        <v>0.46041666666666697</v>
      </c>
    </row>
    <row r="706" spans="2:3">
      <c r="B706" s="78">
        <v>0.46041666666666697</v>
      </c>
      <c r="C706" s="78">
        <v>0.46111111111111103</v>
      </c>
    </row>
    <row r="707" spans="2:3">
      <c r="B707" s="78">
        <v>0.46111111111111103</v>
      </c>
      <c r="C707" s="78">
        <v>0.46180555555555602</v>
      </c>
    </row>
    <row r="708" spans="2:3">
      <c r="B708" s="78">
        <v>0.46180555555555602</v>
      </c>
      <c r="C708" s="78">
        <v>0.46250000000000002</v>
      </c>
    </row>
    <row r="709" spans="2:3">
      <c r="B709" s="78">
        <v>0.46250000000000002</v>
      </c>
      <c r="C709" s="78">
        <v>0.46319444444444402</v>
      </c>
    </row>
    <row r="710" spans="2:3">
      <c r="B710" s="78">
        <v>0.46319444444444402</v>
      </c>
      <c r="C710" s="78">
        <v>0.46388888888888902</v>
      </c>
    </row>
    <row r="711" spans="2:3">
      <c r="B711" s="78">
        <v>0.46388888888888902</v>
      </c>
      <c r="C711" s="78">
        <v>0.46458333333333302</v>
      </c>
    </row>
    <row r="712" spans="2:3">
      <c r="B712" s="78">
        <v>0.46458333333333302</v>
      </c>
      <c r="C712" s="78">
        <v>0.46527777777777801</v>
      </c>
    </row>
    <row r="713" spans="2:3">
      <c r="B713" s="78">
        <v>0.46527777777777801</v>
      </c>
      <c r="C713" s="78">
        <v>0.46597222222222201</v>
      </c>
    </row>
    <row r="714" spans="2:3">
      <c r="B714" s="78">
        <v>0.46597222222222201</v>
      </c>
      <c r="C714" s="78">
        <v>0.46666666666666701</v>
      </c>
    </row>
    <row r="715" spans="2:3">
      <c r="B715" s="78">
        <v>0.46666666666666701</v>
      </c>
      <c r="C715" s="78">
        <v>0.46736111111111101</v>
      </c>
    </row>
    <row r="716" spans="2:3">
      <c r="B716" s="78">
        <v>0.46736111111111101</v>
      </c>
      <c r="C716" s="78">
        <v>0.468055555555556</v>
      </c>
    </row>
    <row r="717" spans="2:3">
      <c r="B717" s="78">
        <v>0.468055555555556</v>
      </c>
      <c r="C717" s="78">
        <v>0.46875</v>
      </c>
    </row>
    <row r="718" spans="2:3">
      <c r="B718" s="78">
        <v>0.46875</v>
      </c>
      <c r="C718" s="78">
        <v>0.469444444444444</v>
      </c>
    </row>
    <row r="719" spans="2:3">
      <c r="B719" s="78">
        <v>0.469444444444444</v>
      </c>
      <c r="C719" s="78">
        <v>0.47013888888888899</v>
      </c>
    </row>
    <row r="720" spans="2:3">
      <c r="B720" s="78">
        <v>0.47013888888888899</v>
      </c>
      <c r="C720" s="78">
        <v>0.47083333333333299</v>
      </c>
    </row>
    <row r="721" spans="2:3">
      <c r="B721" s="78">
        <v>0.47083333333333299</v>
      </c>
      <c r="C721" s="78">
        <v>0.47152777777777799</v>
      </c>
    </row>
    <row r="722" spans="2:3">
      <c r="B722" s="78">
        <v>0.47152777777777799</v>
      </c>
      <c r="C722" s="78">
        <v>0.47222222222222199</v>
      </c>
    </row>
    <row r="723" spans="2:3">
      <c r="B723" s="78">
        <v>0.47222222222222199</v>
      </c>
      <c r="C723" s="78">
        <v>0.47291666666666698</v>
      </c>
    </row>
    <row r="724" spans="2:3">
      <c r="B724" s="78">
        <v>0.47291666666666698</v>
      </c>
      <c r="C724" s="78">
        <v>0.47361111111111098</v>
      </c>
    </row>
    <row r="725" spans="2:3">
      <c r="B725" s="78">
        <v>0.47361111111111098</v>
      </c>
      <c r="C725" s="78">
        <v>0.47430555555555598</v>
      </c>
    </row>
    <row r="726" spans="2:3">
      <c r="B726" s="78">
        <v>0.47430555555555598</v>
      </c>
      <c r="C726" s="78">
        <v>0.47499999999999998</v>
      </c>
    </row>
    <row r="727" spans="2:3">
      <c r="B727" s="78">
        <v>0.47499999999999998</v>
      </c>
      <c r="C727" s="78">
        <v>0.47569444444444398</v>
      </c>
    </row>
    <row r="728" spans="2:3">
      <c r="B728" s="78">
        <v>0.47569444444444398</v>
      </c>
      <c r="C728" s="78">
        <v>0.47638888888888897</v>
      </c>
    </row>
    <row r="729" spans="2:3">
      <c r="B729" s="78">
        <v>0.47638888888888897</v>
      </c>
      <c r="C729" s="78">
        <v>0.47708333333333303</v>
      </c>
    </row>
    <row r="730" spans="2:3">
      <c r="B730" s="78">
        <v>0.47708333333333303</v>
      </c>
      <c r="C730" s="78">
        <v>0.47777777777777802</v>
      </c>
    </row>
    <row r="731" spans="2:3">
      <c r="B731" s="78">
        <v>0.47777777777777802</v>
      </c>
      <c r="C731" s="78">
        <v>0.47847222222222202</v>
      </c>
    </row>
    <row r="732" spans="2:3">
      <c r="B732" s="78">
        <v>0.47847222222222202</v>
      </c>
      <c r="C732" s="78">
        <v>0.47916666666666702</v>
      </c>
    </row>
    <row r="733" spans="2:3">
      <c r="B733" s="78">
        <v>0.47916666666666702</v>
      </c>
      <c r="C733" s="78">
        <v>0.47986111111111102</v>
      </c>
    </row>
    <row r="734" spans="2:3">
      <c r="B734" s="78">
        <v>0.47986111111111102</v>
      </c>
      <c r="C734" s="78">
        <v>0.48055555555555601</v>
      </c>
    </row>
    <row r="735" spans="2:3">
      <c r="B735" s="78">
        <v>0.48055555555555601</v>
      </c>
      <c r="C735" s="78">
        <v>0.48125000000000001</v>
      </c>
    </row>
    <row r="736" spans="2:3">
      <c r="B736" s="78">
        <v>0.48125000000000001</v>
      </c>
      <c r="C736" s="78">
        <v>0.48194444444444401</v>
      </c>
    </row>
    <row r="737" spans="2:3">
      <c r="B737" s="78">
        <v>0.48194444444444401</v>
      </c>
      <c r="C737" s="78">
        <v>0.48263888888888901</v>
      </c>
    </row>
    <row r="738" spans="2:3">
      <c r="B738" s="78">
        <v>0.48263888888888901</v>
      </c>
      <c r="C738" s="78">
        <v>0.483333333333333</v>
      </c>
    </row>
    <row r="739" spans="2:3">
      <c r="B739" s="78">
        <v>0.483333333333333</v>
      </c>
      <c r="C739" s="78">
        <v>0.484027777777778</v>
      </c>
    </row>
    <row r="740" spans="2:3">
      <c r="B740" s="78">
        <v>0.484027777777778</v>
      </c>
      <c r="C740" s="78">
        <v>0.484722222222222</v>
      </c>
    </row>
    <row r="741" spans="2:3">
      <c r="B741" s="78">
        <v>0.484722222222222</v>
      </c>
      <c r="C741" s="78">
        <v>0.485416666666667</v>
      </c>
    </row>
    <row r="742" spans="2:3">
      <c r="B742" s="78">
        <v>0.485416666666667</v>
      </c>
      <c r="C742" s="78">
        <v>0.48611111111111099</v>
      </c>
    </row>
    <row r="743" spans="2:3">
      <c r="B743" s="78">
        <v>0.48611111111111099</v>
      </c>
      <c r="C743" s="78">
        <v>0.48680555555555599</v>
      </c>
    </row>
    <row r="744" spans="2:3">
      <c r="B744" s="78">
        <v>0.48680555555555599</v>
      </c>
      <c r="C744" s="78">
        <v>0.48749999999999999</v>
      </c>
    </row>
    <row r="745" spans="2:3">
      <c r="B745" s="78">
        <v>0.48749999999999999</v>
      </c>
      <c r="C745" s="78">
        <v>0.48819444444444399</v>
      </c>
    </row>
    <row r="746" spans="2:3">
      <c r="B746" s="78">
        <v>0.48819444444444399</v>
      </c>
      <c r="C746" s="78">
        <v>0.48888888888888898</v>
      </c>
    </row>
    <row r="747" spans="2:3">
      <c r="B747" s="78">
        <v>0.48888888888888898</v>
      </c>
      <c r="C747" s="78">
        <v>0.48958333333333298</v>
      </c>
    </row>
    <row r="748" spans="2:3">
      <c r="B748" s="78">
        <v>0.48958333333333298</v>
      </c>
      <c r="C748" s="78">
        <v>0.49027777777777798</v>
      </c>
    </row>
    <row r="749" spans="2:3">
      <c r="B749" s="78">
        <v>0.49027777777777798</v>
      </c>
      <c r="C749" s="78">
        <v>0.49097222222222198</v>
      </c>
    </row>
    <row r="750" spans="2:3">
      <c r="B750" s="78">
        <v>0.49097222222222198</v>
      </c>
      <c r="C750" s="78">
        <v>0.49166666666666697</v>
      </c>
    </row>
    <row r="751" spans="2:3">
      <c r="B751" s="78">
        <v>0.49166666666666697</v>
      </c>
      <c r="C751" s="78">
        <v>0.49236111111111103</v>
      </c>
    </row>
    <row r="752" spans="2:3">
      <c r="B752" s="78">
        <v>0.49236111111111103</v>
      </c>
      <c r="C752" s="78">
        <v>0.49305555555555602</v>
      </c>
    </row>
    <row r="753" spans="2:3">
      <c r="B753" s="78">
        <v>0.49305555555555602</v>
      </c>
      <c r="C753" s="78">
        <v>0.49375000000000002</v>
      </c>
    </row>
    <row r="754" spans="2:3">
      <c r="B754" s="78">
        <v>0.49375000000000002</v>
      </c>
      <c r="C754" s="78">
        <v>0.49444444444444402</v>
      </c>
    </row>
    <row r="755" spans="2:3">
      <c r="B755" s="78">
        <v>0.49444444444444402</v>
      </c>
      <c r="C755" s="78">
        <v>0.49513888888888902</v>
      </c>
    </row>
    <row r="756" spans="2:3">
      <c r="B756" s="78">
        <v>0.49513888888888902</v>
      </c>
      <c r="C756" s="78">
        <v>0.49583333333333302</v>
      </c>
    </row>
    <row r="757" spans="2:3">
      <c r="B757" s="78">
        <v>0.49583333333333302</v>
      </c>
      <c r="C757" s="78">
        <v>0.49652777777777801</v>
      </c>
    </row>
    <row r="758" spans="2:3">
      <c r="B758" s="78">
        <v>0.49652777777777801</v>
      </c>
      <c r="C758" s="78">
        <v>0.49722222222222201</v>
      </c>
    </row>
    <row r="759" spans="2:3">
      <c r="B759" s="78">
        <v>0.49722222222222201</v>
      </c>
      <c r="C759" s="78">
        <v>0.49791666666666701</v>
      </c>
    </row>
    <row r="760" spans="2:3">
      <c r="B760" s="78">
        <v>0.49791666666666701</v>
      </c>
      <c r="C760" s="78">
        <v>0.49861111111111101</v>
      </c>
    </row>
    <row r="761" spans="2:3">
      <c r="B761" s="78">
        <v>0.49861111111111101</v>
      </c>
      <c r="C761" s="78">
        <v>0.499305555555556</v>
      </c>
    </row>
    <row r="762" spans="2:3">
      <c r="B762" s="78">
        <v>0.499305555555556</v>
      </c>
      <c r="C762" s="78">
        <v>0.5</v>
      </c>
    </row>
    <row r="763" spans="2:3">
      <c r="B763" s="78">
        <v>0.5</v>
      </c>
      <c r="C763" s="78">
        <v>0.500694444444444</v>
      </c>
    </row>
    <row r="764" spans="2:3">
      <c r="B764" s="78">
        <v>0.500694444444444</v>
      </c>
      <c r="C764" s="78">
        <v>0.50138888888888899</v>
      </c>
    </row>
    <row r="765" spans="2:3">
      <c r="B765" s="78">
        <v>0.50138888888888899</v>
      </c>
      <c r="C765" s="78">
        <v>0.50208333333333299</v>
      </c>
    </row>
    <row r="766" spans="2:3">
      <c r="B766" s="78">
        <v>0.50208333333333299</v>
      </c>
      <c r="C766" s="78">
        <v>0.50277777777777799</v>
      </c>
    </row>
    <row r="767" spans="2:3">
      <c r="B767" s="78">
        <v>0.50277777777777799</v>
      </c>
      <c r="C767" s="78">
        <v>0.50347222222222199</v>
      </c>
    </row>
    <row r="768" spans="2:3">
      <c r="B768" s="78">
        <v>0.50347222222222199</v>
      </c>
      <c r="C768" s="78">
        <v>0.50416666666666698</v>
      </c>
    </row>
    <row r="769" spans="2:3">
      <c r="B769" s="78">
        <v>0.50416666666666698</v>
      </c>
      <c r="C769" s="78">
        <v>0.50486111111111098</v>
      </c>
    </row>
    <row r="770" spans="2:3">
      <c r="B770" s="78">
        <v>0.50486111111111098</v>
      </c>
      <c r="C770" s="78">
        <v>0.50555555555555598</v>
      </c>
    </row>
    <row r="771" spans="2:3">
      <c r="B771" s="78">
        <v>0.50555555555555598</v>
      </c>
      <c r="C771" s="78">
        <v>0.50624999999999998</v>
      </c>
    </row>
    <row r="772" spans="2:3">
      <c r="B772" s="78">
        <v>0.50624999999999998</v>
      </c>
      <c r="C772" s="78">
        <v>0.50694444444444398</v>
      </c>
    </row>
    <row r="773" spans="2:3">
      <c r="B773" s="78">
        <v>0.50694444444444398</v>
      </c>
      <c r="C773" s="78">
        <v>0.50763888888888897</v>
      </c>
    </row>
    <row r="774" spans="2:3">
      <c r="B774" s="78">
        <v>0.50763888888888897</v>
      </c>
      <c r="C774" s="78">
        <v>0.50833333333333297</v>
      </c>
    </row>
    <row r="775" spans="2:3">
      <c r="B775" s="78">
        <v>0.50833333333333297</v>
      </c>
      <c r="C775" s="78">
        <v>0.50902777777777797</v>
      </c>
    </row>
    <row r="776" spans="2:3">
      <c r="B776" s="78">
        <v>0.50902777777777797</v>
      </c>
      <c r="C776" s="78">
        <v>0.50972222222222197</v>
      </c>
    </row>
    <row r="777" spans="2:3">
      <c r="B777" s="78">
        <v>0.50972222222222197</v>
      </c>
      <c r="C777" s="78">
        <v>0.51041666666666696</v>
      </c>
    </row>
    <row r="778" spans="2:3">
      <c r="B778" s="78">
        <v>0.51041666666666696</v>
      </c>
      <c r="C778" s="78">
        <v>0.51111111111111096</v>
      </c>
    </row>
    <row r="779" spans="2:3">
      <c r="B779" s="78">
        <v>0.51111111111111096</v>
      </c>
      <c r="C779" s="78">
        <v>0.51180555555555596</v>
      </c>
    </row>
    <row r="780" spans="2:3">
      <c r="B780" s="78">
        <v>0.51180555555555596</v>
      </c>
      <c r="C780" s="78">
        <v>0.51249999999999996</v>
      </c>
    </row>
    <row r="781" spans="2:3">
      <c r="B781" s="78">
        <v>0.51249999999999996</v>
      </c>
      <c r="C781" s="78">
        <v>0.51319444444444495</v>
      </c>
    </row>
    <row r="782" spans="2:3">
      <c r="B782" s="78">
        <v>0.51319444444444495</v>
      </c>
      <c r="C782" s="78">
        <v>0.51388888888888895</v>
      </c>
    </row>
    <row r="783" spans="2:3">
      <c r="B783" s="78">
        <v>0.51388888888888895</v>
      </c>
      <c r="C783" s="78">
        <v>0.51458333333333295</v>
      </c>
    </row>
    <row r="784" spans="2:3">
      <c r="B784" s="78">
        <v>0.51458333333333295</v>
      </c>
      <c r="C784" s="78">
        <v>0.51527777777777795</v>
      </c>
    </row>
    <row r="785" spans="2:3">
      <c r="B785" s="78">
        <v>0.51527777777777795</v>
      </c>
      <c r="C785" s="78">
        <v>0.51597222222222205</v>
      </c>
    </row>
    <row r="786" spans="2:3">
      <c r="B786" s="78">
        <v>0.51597222222222205</v>
      </c>
      <c r="C786" s="78">
        <v>0.51666666666666705</v>
      </c>
    </row>
    <row r="787" spans="2:3">
      <c r="B787" s="78">
        <v>0.51666666666666705</v>
      </c>
      <c r="C787" s="78">
        <v>0.51736111111111105</v>
      </c>
    </row>
    <row r="788" spans="2:3">
      <c r="B788" s="78">
        <v>0.51736111111111105</v>
      </c>
      <c r="C788" s="78">
        <v>0.51805555555555605</v>
      </c>
    </row>
    <row r="789" spans="2:3">
      <c r="B789" s="78">
        <v>0.51805555555555605</v>
      </c>
      <c r="C789" s="78">
        <v>0.51875000000000004</v>
      </c>
    </row>
    <row r="790" spans="2:3">
      <c r="B790" s="78">
        <v>0.51875000000000004</v>
      </c>
      <c r="C790" s="78">
        <v>0.51944444444444404</v>
      </c>
    </row>
    <row r="791" spans="2:3">
      <c r="B791" s="78">
        <v>0.51944444444444404</v>
      </c>
      <c r="C791" s="78">
        <v>0.52013888888888904</v>
      </c>
    </row>
    <row r="792" spans="2:3">
      <c r="B792" s="78">
        <v>0.52013888888888904</v>
      </c>
      <c r="C792" s="78">
        <v>0.52083333333333304</v>
      </c>
    </row>
    <row r="793" spans="2:3">
      <c r="B793" s="78">
        <v>0.52083333333333304</v>
      </c>
      <c r="C793" s="78">
        <v>0.52152777777777803</v>
      </c>
    </row>
    <row r="794" spans="2:3">
      <c r="B794" s="78">
        <v>0.52152777777777803</v>
      </c>
      <c r="C794" s="78">
        <v>0.52222222222222203</v>
      </c>
    </row>
    <row r="795" spans="2:3">
      <c r="B795" s="78">
        <v>0.52222222222222203</v>
      </c>
      <c r="C795" s="78">
        <v>0.52291666666666703</v>
      </c>
    </row>
    <row r="796" spans="2:3">
      <c r="B796" s="78">
        <v>0.52291666666666703</v>
      </c>
      <c r="C796" s="78">
        <v>0.52361111111111103</v>
      </c>
    </row>
    <row r="797" spans="2:3">
      <c r="B797" s="78">
        <v>0.52361111111111103</v>
      </c>
      <c r="C797" s="78">
        <v>0.52430555555555602</v>
      </c>
    </row>
    <row r="798" spans="2:3">
      <c r="B798" s="78">
        <v>0.52430555555555602</v>
      </c>
      <c r="C798" s="78">
        <v>0.52500000000000002</v>
      </c>
    </row>
    <row r="799" spans="2:3">
      <c r="B799" s="78">
        <v>0.52500000000000002</v>
      </c>
      <c r="C799" s="78">
        <v>0.52569444444444402</v>
      </c>
    </row>
    <row r="800" spans="2:3">
      <c r="B800" s="78">
        <v>0.52569444444444402</v>
      </c>
      <c r="C800" s="78">
        <v>0.52638888888888902</v>
      </c>
    </row>
    <row r="801" spans="2:3">
      <c r="B801" s="78">
        <v>0.52638888888888902</v>
      </c>
      <c r="C801" s="78">
        <v>0.52708333333333302</v>
      </c>
    </row>
    <row r="802" spans="2:3">
      <c r="B802" s="78">
        <v>0.52708333333333302</v>
      </c>
      <c r="C802" s="78">
        <v>0.52777777777777801</v>
      </c>
    </row>
    <row r="803" spans="2:3">
      <c r="B803" s="78">
        <v>0.52777777777777801</v>
      </c>
      <c r="C803" s="78">
        <v>0.52847222222222201</v>
      </c>
    </row>
    <row r="804" spans="2:3">
      <c r="B804" s="78">
        <v>0.52847222222222201</v>
      </c>
      <c r="C804" s="78">
        <v>0.52916666666666701</v>
      </c>
    </row>
    <row r="805" spans="2:3">
      <c r="B805" s="78">
        <v>0.52916666666666701</v>
      </c>
      <c r="C805" s="78">
        <v>0.52986111111111101</v>
      </c>
    </row>
    <row r="806" spans="2:3">
      <c r="B806" s="78">
        <v>0.52986111111111101</v>
      </c>
      <c r="C806" s="78">
        <v>0.530555555555556</v>
      </c>
    </row>
    <row r="807" spans="2:3">
      <c r="B807" s="78">
        <v>0.530555555555556</v>
      </c>
      <c r="C807" s="78">
        <v>0.53125</v>
      </c>
    </row>
    <row r="808" spans="2:3">
      <c r="B808" s="78">
        <v>0.53125</v>
      </c>
      <c r="C808" s="78">
        <v>0.531944444444444</v>
      </c>
    </row>
    <row r="809" spans="2:3">
      <c r="B809" s="78">
        <v>0.531944444444444</v>
      </c>
      <c r="C809" s="78">
        <v>0.53263888888888899</v>
      </c>
    </row>
    <row r="810" spans="2:3">
      <c r="B810" s="78">
        <v>0.53263888888888899</v>
      </c>
      <c r="C810" s="78">
        <v>0.53333333333333299</v>
      </c>
    </row>
    <row r="811" spans="2:3">
      <c r="B811" s="78">
        <v>0.53333333333333299</v>
      </c>
      <c r="C811" s="78">
        <v>0.53402777777777799</v>
      </c>
    </row>
    <row r="812" spans="2:3">
      <c r="B812" s="78">
        <v>0.53402777777777799</v>
      </c>
      <c r="C812" s="78">
        <v>0.53472222222222199</v>
      </c>
    </row>
    <row r="813" spans="2:3">
      <c r="B813" s="78">
        <v>0.53472222222222199</v>
      </c>
      <c r="C813" s="78">
        <v>0.53541666666666698</v>
      </c>
    </row>
    <row r="814" spans="2:3">
      <c r="B814" s="78">
        <v>0.53541666666666698</v>
      </c>
      <c r="C814" s="78">
        <v>0.53611111111111098</v>
      </c>
    </row>
    <row r="815" spans="2:3">
      <c r="B815" s="78">
        <v>0.53611111111111098</v>
      </c>
      <c r="C815" s="78">
        <v>0.53680555555555598</v>
      </c>
    </row>
    <row r="816" spans="2:3">
      <c r="B816" s="78">
        <v>0.53680555555555598</v>
      </c>
      <c r="C816" s="78">
        <v>0.53749999999999998</v>
      </c>
    </row>
    <row r="817" spans="2:3">
      <c r="B817" s="78">
        <v>0.53749999999999998</v>
      </c>
      <c r="C817" s="78">
        <v>0.53819444444444398</v>
      </c>
    </row>
    <row r="818" spans="2:3">
      <c r="B818" s="78">
        <v>0.53819444444444398</v>
      </c>
      <c r="C818" s="78">
        <v>0.53888888888888897</v>
      </c>
    </row>
    <row r="819" spans="2:3">
      <c r="B819" s="78">
        <v>0.53888888888888897</v>
      </c>
      <c r="C819" s="78">
        <v>0.53958333333333297</v>
      </c>
    </row>
    <row r="820" spans="2:3">
      <c r="B820" s="78">
        <v>0.53958333333333297</v>
      </c>
      <c r="C820" s="78">
        <v>0.54027777777777797</v>
      </c>
    </row>
    <row r="821" spans="2:3">
      <c r="B821" s="78">
        <v>0.54027777777777797</v>
      </c>
      <c r="C821" s="78">
        <v>0.54097222222222197</v>
      </c>
    </row>
    <row r="822" spans="2:3">
      <c r="B822" s="78">
        <v>0.54097222222222197</v>
      </c>
      <c r="C822" s="78">
        <v>0.54166666666666696</v>
      </c>
    </row>
    <row r="823" spans="2:3">
      <c r="B823" s="78">
        <v>0.54166666666666696</v>
      </c>
      <c r="C823" s="78">
        <v>0.54236111111111096</v>
      </c>
    </row>
    <row r="824" spans="2:3">
      <c r="B824" s="78">
        <v>0.54236111111111096</v>
      </c>
      <c r="C824" s="78">
        <v>0.54305555555555596</v>
      </c>
    </row>
    <row r="825" spans="2:3">
      <c r="B825" s="78">
        <v>0.54305555555555596</v>
      </c>
      <c r="C825" s="78">
        <v>0.54374999999999996</v>
      </c>
    </row>
    <row r="826" spans="2:3">
      <c r="B826" s="78">
        <v>0.54374999999999996</v>
      </c>
      <c r="C826" s="78">
        <v>0.54444444444444495</v>
      </c>
    </row>
    <row r="827" spans="2:3">
      <c r="B827" s="78">
        <v>0.54444444444444495</v>
      </c>
      <c r="C827" s="78">
        <v>0.54513888888888895</v>
      </c>
    </row>
    <row r="828" spans="2:3">
      <c r="B828" s="78">
        <v>0.54513888888888895</v>
      </c>
      <c r="C828" s="78">
        <v>0.54583333333333295</v>
      </c>
    </row>
    <row r="829" spans="2:3">
      <c r="B829" s="78">
        <v>0.54583333333333295</v>
      </c>
      <c r="C829" s="78">
        <v>0.54652777777777795</v>
      </c>
    </row>
    <row r="830" spans="2:3">
      <c r="B830" s="78">
        <v>0.54652777777777795</v>
      </c>
      <c r="C830" s="78">
        <v>0.54722222222222205</v>
      </c>
    </row>
    <row r="831" spans="2:3">
      <c r="B831" s="78">
        <v>0.54722222222222205</v>
      </c>
      <c r="C831" s="78">
        <v>0.54791666666666705</v>
      </c>
    </row>
    <row r="832" spans="2:3">
      <c r="B832" s="78">
        <v>0.54791666666666705</v>
      </c>
      <c r="C832" s="78">
        <v>0.54861111111111105</v>
      </c>
    </row>
    <row r="833" spans="2:3">
      <c r="B833" s="78">
        <v>0.54861111111111105</v>
      </c>
      <c r="C833" s="78">
        <v>0.54930555555555605</v>
      </c>
    </row>
    <row r="834" spans="2:3">
      <c r="B834" s="78">
        <v>0.54930555555555605</v>
      </c>
      <c r="C834" s="78">
        <v>0.55000000000000004</v>
      </c>
    </row>
    <row r="835" spans="2:3">
      <c r="B835" s="78">
        <v>0.55000000000000004</v>
      </c>
      <c r="C835" s="78">
        <v>0.55069444444444404</v>
      </c>
    </row>
    <row r="836" spans="2:3">
      <c r="B836" s="78">
        <v>0.55069444444444404</v>
      </c>
      <c r="C836" s="78">
        <v>0.55138888888888904</v>
      </c>
    </row>
    <row r="837" spans="2:3">
      <c r="B837" s="78">
        <v>0.55138888888888904</v>
      </c>
      <c r="C837" s="78">
        <v>0.55208333333333304</v>
      </c>
    </row>
    <row r="838" spans="2:3">
      <c r="B838" s="78">
        <v>0.55208333333333304</v>
      </c>
      <c r="C838" s="78">
        <v>0.55277777777777803</v>
      </c>
    </row>
    <row r="839" spans="2:3">
      <c r="B839" s="78">
        <v>0.55277777777777803</v>
      </c>
      <c r="C839" s="78">
        <v>0.55347222222222203</v>
      </c>
    </row>
    <row r="840" spans="2:3">
      <c r="B840" s="78">
        <v>0.55347222222222203</v>
      </c>
      <c r="C840" s="78">
        <v>0.55416666666666703</v>
      </c>
    </row>
    <row r="841" spans="2:3">
      <c r="B841" s="78">
        <v>0.55416666666666703</v>
      </c>
      <c r="C841" s="78">
        <v>0.55486111111111103</v>
      </c>
    </row>
    <row r="842" spans="2:3">
      <c r="B842" s="78">
        <v>0.55486111111111103</v>
      </c>
      <c r="C842" s="78">
        <v>0.55555555555555602</v>
      </c>
    </row>
    <row r="843" spans="2:3">
      <c r="B843" s="78">
        <v>0.55555555555555602</v>
      </c>
      <c r="C843" s="78">
        <v>0.55625000000000002</v>
      </c>
    </row>
    <row r="844" spans="2:3">
      <c r="B844" s="78">
        <v>0.55625000000000002</v>
      </c>
      <c r="C844" s="78">
        <v>0.55694444444444402</v>
      </c>
    </row>
    <row r="845" spans="2:3">
      <c r="B845" s="78">
        <v>0.55694444444444402</v>
      </c>
      <c r="C845" s="78">
        <v>0.55763888888888902</v>
      </c>
    </row>
    <row r="846" spans="2:3">
      <c r="B846" s="78">
        <v>0.55763888888888902</v>
      </c>
      <c r="C846" s="78">
        <v>0.55833333333333302</v>
      </c>
    </row>
    <row r="847" spans="2:3">
      <c r="B847" s="78">
        <v>0.55833333333333302</v>
      </c>
      <c r="C847" s="78">
        <v>0.55902777777777801</v>
      </c>
    </row>
    <row r="848" spans="2:3">
      <c r="B848" s="78">
        <v>0.55902777777777801</v>
      </c>
      <c r="C848" s="78">
        <v>0.55972222222222201</v>
      </c>
    </row>
    <row r="849" spans="2:3">
      <c r="B849" s="78">
        <v>0.55972222222222201</v>
      </c>
      <c r="C849" s="78">
        <v>0.56041666666666701</v>
      </c>
    </row>
    <row r="850" spans="2:3">
      <c r="B850" s="78">
        <v>0.56041666666666701</v>
      </c>
      <c r="C850" s="78">
        <v>0.56111111111111101</v>
      </c>
    </row>
    <row r="851" spans="2:3">
      <c r="B851" s="78">
        <v>0.56111111111111101</v>
      </c>
      <c r="C851" s="78">
        <v>0.561805555555556</v>
      </c>
    </row>
    <row r="852" spans="2:3">
      <c r="B852" s="78">
        <v>0.561805555555556</v>
      </c>
      <c r="C852" s="78">
        <v>0.5625</v>
      </c>
    </row>
    <row r="853" spans="2:3">
      <c r="B853" s="78">
        <v>0.5625</v>
      </c>
      <c r="C853" s="78">
        <v>0.563194444444444</v>
      </c>
    </row>
    <row r="854" spans="2:3">
      <c r="B854" s="78">
        <v>0.563194444444444</v>
      </c>
      <c r="C854" s="78">
        <v>0.56388888888888899</v>
      </c>
    </row>
    <row r="855" spans="2:3">
      <c r="B855" s="78">
        <v>0.56388888888888899</v>
      </c>
      <c r="C855" s="78">
        <v>0.56458333333333299</v>
      </c>
    </row>
    <row r="856" spans="2:3">
      <c r="B856" s="78">
        <v>0.56458333333333299</v>
      </c>
      <c r="C856" s="78">
        <v>0.56527777777777799</v>
      </c>
    </row>
    <row r="857" spans="2:3">
      <c r="B857" s="78">
        <v>0.56527777777777799</v>
      </c>
      <c r="C857" s="78">
        <v>0.56597222222222199</v>
      </c>
    </row>
    <row r="858" spans="2:3">
      <c r="B858" s="78">
        <v>0.56597222222222199</v>
      </c>
      <c r="C858" s="78">
        <v>0.56666666666666698</v>
      </c>
    </row>
    <row r="859" spans="2:3">
      <c r="B859" s="78">
        <v>0.56666666666666698</v>
      </c>
      <c r="C859" s="78">
        <v>0.56736111111111098</v>
      </c>
    </row>
    <row r="860" spans="2:3">
      <c r="B860" s="78">
        <v>0.56736111111111098</v>
      </c>
      <c r="C860" s="78">
        <v>0.56805555555555598</v>
      </c>
    </row>
    <row r="861" spans="2:3">
      <c r="B861" s="78">
        <v>0.56805555555555598</v>
      </c>
      <c r="C861" s="78">
        <v>0.56874999999999998</v>
      </c>
    </row>
    <row r="862" spans="2:3">
      <c r="B862" s="78">
        <v>0.56874999999999998</v>
      </c>
      <c r="C862" s="78">
        <v>0.56944444444444398</v>
      </c>
    </row>
    <row r="863" spans="2:3">
      <c r="B863" s="78">
        <v>0.56944444444444398</v>
      </c>
      <c r="C863" s="78">
        <v>0.57013888888888897</v>
      </c>
    </row>
    <row r="864" spans="2:3">
      <c r="B864" s="78">
        <v>0.57013888888888897</v>
      </c>
      <c r="C864" s="78">
        <v>0.57083333333333297</v>
      </c>
    </row>
    <row r="865" spans="2:3">
      <c r="B865" s="78">
        <v>0.57083333333333297</v>
      </c>
      <c r="C865" s="78">
        <v>0.57152777777777797</v>
      </c>
    </row>
    <row r="866" spans="2:3">
      <c r="B866" s="78">
        <v>0.57152777777777797</v>
      </c>
      <c r="C866" s="78">
        <v>0.57222222222222197</v>
      </c>
    </row>
    <row r="867" spans="2:3">
      <c r="B867" s="78">
        <v>0.57222222222222197</v>
      </c>
      <c r="C867" s="78">
        <v>0.57291666666666696</v>
      </c>
    </row>
    <row r="868" spans="2:3">
      <c r="B868" s="78">
        <v>0.57291666666666696</v>
      </c>
      <c r="C868" s="78">
        <v>0.57361111111111096</v>
      </c>
    </row>
    <row r="869" spans="2:3">
      <c r="B869" s="78">
        <v>0.57361111111111096</v>
      </c>
      <c r="C869" s="78">
        <v>0.57430555555555596</v>
      </c>
    </row>
    <row r="870" spans="2:3">
      <c r="B870" s="78">
        <v>0.57430555555555596</v>
      </c>
      <c r="C870" s="78">
        <v>0.57499999999999996</v>
      </c>
    </row>
    <row r="871" spans="2:3">
      <c r="B871" s="78">
        <v>0.57499999999999996</v>
      </c>
      <c r="C871" s="78">
        <v>0.57569444444444495</v>
      </c>
    </row>
    <row r="872" spans="2:3">
      <c r="B872" s="78">
        <v>0.57569444444444495</v>
      </c>
      <c r="C872" s="78">
        <v>0.57638888888888895</v>
      </c>
    </row>
    <row r="873" spans="2:3">
      <c r="B873" s="78">
        <v>0.57638888888888895</v>
      </c>
      <c r="C873" s="78">
        <v>0.57708333333333295</v>
      </c>
    </row>
    <row r="874" spans="2:3">
      <c r="B874" s="78">
        <v>0.57708333333333295</v>
      </c>
      <c r="C874" s="78">
        <v>0.57777777777777795</v>
      </c>
    </row>
    <row r="875" spans="2:3">
      <c r="B875" s="78">
        <v>0.57777777777777795</v>
      </c>
      <c r="C875" s="78">
        <v>0.57847222222222205</v>
      </c>
    </row>
    <row r="876" spans="2:3">
      <c r="B876" s="78">
        <v>0.57847222222222205</v>
      </c>
      <c r="C876" s="78">
        <v>0.57916666666666705</v>
      </c>
    </row>
    <row r="877" spans="2:3">
      <c r="B877" s="78">
        <v>0.57916666666666705</v>
      </c>
      <c r="C877" s="78">
        <v>0.57986111111111105</v>
      </c>
    </row>
    <row r="878" spans="2:3">
      <c r="B878" s="78">
        <v>0.57986111111111105</v>
      </c>
      <c r="C878" s="78">
        <v>0.58055555555555605</v>
      </c>
    </row>
    <row r="879" spans="2:3">
      <c r="B879" s="78">
        <v>0.58055555555555605</v>
      </c>
      <c r="C879" s="78">
        <v>0.58125000000000004</v>
      </c>
    </row>
    <row r="880" spans="2:3">
      <c r="B880" s="78">
        <v>0.58125000000000004</v>
      </c>
      <c r="C880" s="78">
        <v>0.58194444444444404</v>
      </c>
    </row>
    <row r="881" spans="2:3">
      <c r="B881" s="78">
        <v>0.58194444444444404</v>
      </c>
      <c r="C881" s="78">
        <v>0.58263888888888904</v>
      </c>
    </row>
    <row r="882" spans="2:3">
      <c r="B882" s="78">
        <v>0.58263888888888904</v>
      </c>
      <c r="C882" s="78">
        <v>0.58333333333333304</v>
      </c>
    </row>
    <row r="883" spans="2:3">
      <c r="B883" s="78">
        <v>0.58333333333333304</v>
      </c>
      <c r="C883" s="78">
        <v>0.58402777777777803</v>
      </c>
    </row>
    <row r="884" spans="2:3">
      <c r="B884" s="78">
        <v>0.58402777777777803</v>
      </c>
      <c r="C884" s="78">
        <v>0.58472222222222203</v>
      </c>
    </row>
    <row r="885" spans="2:3">
      <c r="B885" s="78">
        <v>0.58472222222222203</v>
      </c>
      <c r="C885" s="78">
        <v>0.58541666666666703</v>
      </c>
    </row>
    <row r="886" spans="2:3">
      <c r="B886" s="78">
        <v>0.58541666666666703</v>
      </c>
      <c r="C886" s="78">
        <v>0.58611111111111103</v>
      </c>
    </row>
    <row r="887" spans="2:3">
      <c r="B887" s="78">
        <v>0.58611111111111103</v>
      </c>
      <c r="C887" s="78">
        <v>0.58680555555555602</v>
      </c>
    </row>
    <row r="888" spans="2:3">
      <c r="B888" s="78">
        <v>0.58680555555555602</v>
      </c>
      <c r="C888" s="78">
        <v>0.58750000000000002</v>
      </c>
    </row>
    <row r="889" spans="2:3">
      <c r="B889" s="78">
        <v>0.58750000000000002</v>
      </c>
      <c r="C889" s="78">
        <v>0.58819444444444402</v>
      </c>
    </row>
    <row r="890" spans="2:3">
      <c r="B890" s="78">
        <v>0.58819444444444402</v>
      </c>
      <c r="C890" s="78">
        <v>0.58888888888888902</v>
      </c>
    </row>
    <row r="891" spans="2:3">
      <c r="B891" s="78">
        <v>0.58888888888888902</v>
      </c>
      <c r="C891" s="78">
        <v>0.58958333333333302</v>
      </c>
    </row>
    <row r="892" spans="2:3">
      <c r="B892" s="78">
        <v>0.58958333333333302</v>
      </c>
      <c r="C892" s="78">
        <v>0.59027777777777801</v>
      </c>
    </row>
    <row r="893" spans="2:3">
      <c r="B893" s="78">
        <v>0.59027777777777801</v>
      </c>
      <c r="C893" s="78">
        <v>0.59097222222222201</v>
      </c>
    </row>
    <row r="894" spans="2:3">
      <c r="B894" s="78">
        <v>0.59097222222222201</v>
      </c>
      <c r="C894" s="78">
        <v>0.59166666666666701</v>
      </c>
    </row>
    <row r="895" spans="2:3">
      <c r="B895" s="78">
        <v>0.59166666666666701</v>
      </c>
      <c r="C895" s="78">
        <v>0.59236111111111101</v>
      </c>
    </row>
    <row r="896" spans="2:3">
      <c r="B896" s="78">
        <v>0.59236111111111101</v>
      </c>
      <c r="C896" s="78">
        <v>0.593055555555556</v>
      </c>
    </row>
    <row r="897" spans="2:3">
      <c r="B897" s="78">
        <v>0.593055555555556</v>
      </c>
      <c r="C897" s="78">
        <v>0.59375</v>
      </c>
    </row>
    <row r="898" spans="2:3">
      <c r="B898" s="78">
        <v>0.59375</v>
      </c>
      <c r="C898" s="78">
        <v>0.594444444444444</v>
      </c>
    </row>
    <row r="899" spans="2:3">
      <c r="B899" s="78">
        <v>0.594444444444444</v>
      </c>
      <c r="C899" s="78">
        <v>0.59513888888888899</v>
      </c>
    </row>
    <row r="900" spans="2:3">
      <c r="B900" s="78">
        <v>0.59513888888888899</v>
      </c>
      <c r="C900" s="78">
        <v>0.59583333333333299</v>
      </c>
    </row>
    <row r="901" spans="2:3">
      <c r="B901" s="78">
        <v>0.59583333333333299</v>
      </c>
      <c r="C901" s="78">
        <v>0.59652777777777799</v>
      </c>
    </row>
    <row r="902" spans="2:3">
      <c r="B902" s="78">
        <v>0.59652777777777799</v>
      </c>
      <c r="C902" s="78">
        <v>0.59722222222222199</v>
      </c>
    </row>
    <row r="903" spans="2:3">
      <c r="B903" s="78">
        <v>0.59722222222222199</v>
      </c>
      <c r="C903" s="78">
        <v>0.59791666666666698</v>
      </c>
    </row>
    <row r="904" spans="2:3">
      <c r="B904" s="78">
        <v>0.59791666666666698</v>
      </c>
      <c r="C904" s="78">
        <v>0.59861111111111098</v>
      </c>
    </row>
    <row r="905" spans="2:3">
      <c r="B905" s="78">
        <v>0.59861111111111098</v>
      </c>
      <c r="C905" s="78">
        <v>0.59930555555555598</v>
      </c>
    </row>
    <row r="906" spans="2:3">
      <c r="B906" s="78">
        <v>0.59930555555555598</v>
      </c>
      <c r="C906" s="78">
        <v>0.6</v>
      </c>
    </row>
    <row r="907" spans="2:3">
      <c r="B907" s="78">
        <v>0.6</v>
      </c>
      <c r="C907" s="78">
        <v>0.60069444444444398</v>
      </c>
    </row>
    <row r="908" spans="2:3">
      <c r="B908" s="78">
        <v>0.60069444444444398</v>
      </c>
      <c r="C908" s="78">
        <v>0.60138888888888897</v>
      </c>
    </row>
    <row r="909" spans="2:3">
      <c r="B909" s="78">
        <v>0.60138888888888897</v>
      </c>
      <c r="C909" s="78">
        <v>0.60208333333333297</v>
      </c>
    </row>
    <row r="910" spans="2:3">
      <c r="B910" s="78">
        <v>0.60208333333333297</v>
      </c>
      <c r="C910" s="78">
        <v>0.60277777777777797</v>
      </c>
    </row>
    <row r="911" spans="2:3">
      <c r="B911" s="78">
        <v>0.60277777777777797</v>
      </c>
      <c r="C911" s="78">
        <v>0.60347222222222197</v>
      </c>
    </row>
    <row r="912" spans="2:3">
      <c r="B912" s="78">
        <v>0.60347222222222197</v>
      </c>
      <c r="C912" s="78">
        <v>0.60416666666666696</v>
      </c>
    </row>
    <row r="913" spans="2:3">
      <c r="B913" s="78">
        <v>0.60416666666666696</v>
      </c>
      <c r="C913" s="78">
        <v>0.60486111111111096</v>
      </c>
    </row>
    <row r="914" spans="2:3">
      <c r="B914" s="78">
        <v>0.60486111111111096</v>
      </c>
      <c r="C914" s="78">
        <v>0.60555555555555596</v>
      </c>
    </row>
    <row r="915" spans="2:3">
      <c r="B915" s="78">
        <v>0.60555555555555596</v>
      </c>
      <c r="C915" s="78">
        <v>0.60624999999999996</v>
      </c>
    </row>
    <row r="916" spans="2:3">
      <c r="B916" s="78">
        <v>0.60624999999999996</v>
      </c>
      <c r="C916" s="78">
        <v>0.60694444444444495</v>
      </c>
    </row>
    <row r="917" spans="2:3">
      <c r="B917" s="78">
        <v>0.60694444444444495</v>
      </c>
      <c r="C917" s="78">
        <v>0.60763888888888895</v>
      </c>
    </row>
    <row r="918" spans="2:3">
      <c r="B918" s="78">
        <v>0.60763888888888895</v>
      </c>
      <c r="C918" s="78">
        <v>0.60833333333333295</v>
      </c>
    </row>
    <row r="919" spans="2:3">
      <c r="B919" s="78">
        <v>0.60833333333333295</v>
      </c>
      <c r="C919" s="78">
        <v>0.60902777777777795</v>
      </c>
    </row>
    <row r="920" spans="2:3">
      <c r="B920" s="78">
        <v>0.60902777777777795</v>
      </c>
      <c r="C920" s="78">
        <v>0.60972222222222205</v>
      </c>
    </row>
    <row r="921" spans="2:3">
      <c r="B921" s="78">
        <v>0.60972222222222205</v>
      </c>
      <c r="C921" s="78">
        <v>0.61041666666666705</v>
      </c>
    </row>
    <row r="922" spans="2:3">
      <c r="B922" s="78">
        <v>0.61041666666666705</v>
      </c>
      <c r="C922" s="78">
        <v>0.61111111111111105</v>
      </c>
    </row>
    <row r="923" spans="2:3">
      <c r="B923" s="78">
        <v>0.61111111111111105</v>
      </c>
      <c r="C923" s="78">
        <v>0.61180555555555605</v>
      </c>
    </row>
    <row r="924" spans="2:3">
      <c r="B924" s="78">
        <v>0.61180555555555605</v>
      </c>
      <c r="C924" s="78">
        <v>0.61250000000000004</v>
      </c>
    </row>
    <row r="925" spans="2:3">
      <c r="B925" s="78">
        <v>0.61250000000000004</v>
      </c>
      <c r="C925" s="78">
        <v>0.61319444444444404</v>
      </c>
    </row>
    <row r="926" spans="2:3">
      <c r="B926" s="78">
        <v>0.61319444444444404</v>
      </c>
      <c r="C926" s="78">
        <v>0.61388888888888904</v>
      </c>
    </row>
    <row r="927" spans="2:3">
      <c r="B927" s="78">
        <v>0.61388888888888904</v>
      </c>
      <c r="C927" s="78">
        <v>0.61458333333333304</v>
      </c>
    </row>
    <row r="928" spans="2:3">
      <c r="B928" s="78">
        <v>0.61458333333333304</v>
      </c>
      <c r="C928" s="78">
        <v>0.61527777777777803</v>
      </c>
    </row>
    <row r="929" spans="2:3">
      <c r="B929" s="78">
        <v>0.61527777777777803</v>
      </c>
      <c r="C929" s="78">
        <v>0.61597222222222203</v>
      </c>
    </row>
    <row r="930" spans="2:3">
      <c r="B930" s="78">
        <v>0.61597222222222203</v>
      </c>
      <c r="C930" s="78">
        <v>0.61666666666666703</v>
      </c>
    </row>
    <row r="931" spans="2:3">
      <c r="B931" s="78">
        <v>0.61666666666666703</v>
      </c>
      <c r="C931" s="78">
        <v>0.61736111111111103</v>
      </c>
    </row>
    <row r="932" spans="2:3">
      <c r="B932" s="78">
        <v>0.61736111111111103</v>
      </c>
      <c r="C932" s="78">
        <v>0.61805555555555602</v>
      </c>
    </row>
    <row r="933" spans="2:3">
      <c r="B933" s="78">
        <v>0.61805555555555602</v>
      </c>
      <c r="C933" s="78">
        <v>0.61875000000000002</v>
      </c>
    </row>
    <row r="934" spans="2:3">
      <c r="B934" s="78">
        <v>0.61875000000000002</v>
      </c>
      <c r="C934" s="78">
        <v>0.61944444444444402</v>
      </c>
    </row>
    <row r="935" spans="2:3">
      <c r="B935" s="78">
        <v>0.61944444444444402</v>
      </c>
      <c r="C935" s="78">
        <v>0.62013888888888902</v>
      </c>
    </row>
    <row r="936" spans="2:3">
      <c r="B936" s="78">
        <v>0.62013888888888902</v>
      </c>
      <c r="C936" s="78">
        <v>0.62083333333333302</v>
      </c>
    </row>
    <row r="937" spans="2:3">
      <c r="B937" s="78">
        <v>0.62083333333333302</v>
      </c>
      <c r="C937" s="78">
        <v>0.62152777777777801</v>
      </c>
    </row>
    <row r="938" spans="2:3">
      <c r="B938" s="78">
        <v>0.62152777777777801</v>
      </c>
      <c r="C938" s="78">
        <v>0.62222222222222201</v>
      </c>
    </row>
    <row r="939" spans="2:3">
      <c r="B939" s="78">
        <v>0.62222222222222201</v>
      </c>
      <c r="C939" s="78">
        <v>0.62291666666666701</v>
      </c>
    </row>
    <row r="940" spans="2:3">
      <c r="B940" s="78">
        <v>0.62291666666666701</v>
      </c>
      <c r="C940" s="78">
        <v>0.62361111111111101</v>
      </c>
    </row>
    <row r="941" spans="2:3">
      <c r="B941" s="78">
        <v>0.62361111111111101</v>
      </c>
      <c r="C941" s="78">
        <v>0.624305555555556</v>
      </c>
    </row>
    <row r="942" spans="2:3">
      <c r="B942" s="78">
        <v>0.624305555555556</v>
      </c>
      <c r="C942" s="78">
        <v>0.625</v>
      </c>
    </row>
    <row r="943" spans="2:3">
      <c r="B943" s="78">
        <v>0.625</v>
      </c>
      <c r="C943" s="78">
        <v>0.625694444444444</v>
      </c>
    </row>
    <row r="944" spans="2:3">
      <c r="B944" s="78">
        <v>0.625694444444444</v>
      </c>
      <c r="C944" s="78">
        <v>0.62638888888888899</v>
      </c>
    </row>
    <row r="945" spans="2:3">
      <c r="B945" s="78">
        <v>0.62638888888888899</v>
      </c>
      <c r="C945" s="78">
        <v>0.62708333333333299</v>
      </c>
    </row>
    <row r="946" spans="2:3">
      <c r="B946" s="78">
        <v>0.62708333333333299</v>
      </c>
      <c r="C946" s="78">
        <v>0.62777777777777799</v>
      </c>
    </row>
    <row r="947" spans="2:3">
      <c r="B947" s="78">
        <v>0.62777777777777799</v>
      </c>
      <c r="C947" s="78">
        <v>0.62847222222222199</v>
      </c>
    </row>
    <row r="948" spans="2:3">
      <c r="B948" s="78">
        <v>0.62847222222222199</v>
      </c>
      <c r="C948" s="78">
        <v>0.62916666666666698</v>
      </c>
    </row>
    <row r="949" spans="2:3">
      <c r="B949" s="78">
        <v>0.62916666666666698</v>
      </c>
      <c r="C949" s="78">
        <v>0.62986111111111098</v>
      </c>
    </row>
    <row r="950" spans="2:3">
      <c r="B950" s="78">
        <v>0.62986111111111098</v>
      </c>
      <c r="C950" s="78">
        <v>0.63055555555555598</v>
      </c>
    </row>
    <row r="951" spans="2:3">
      <c r="B951" s="78">
        <v>0.63055555555555598</v>
      </c>
      <c r="C951" s="78">
        <v>0.63124999999999998</v>
      </c>
    </row>
    <row r="952" spans="2:3">
      <c r="B952" s="78">
        <v>0.63124999999999998</v>
      </c>
      <c r="C952" s="78">
        <v>0.63194444444444398</v>
      </c>
    </row>
    <row r="953" spans="2:3">
      <c r="B953" s="78">
        <v>0.63194444444444398</v>
      </c>
      <c r="C953" s="78">
        <v>0.63263888888888897</v>
      </c>
    </row>
    <row r="954" spans="2:3">
      <c r="B954" s="78">
        <v>0.63263888888888897</v>
      </c>
      <c r="C954" s="78">
        <v>0.63333333333333297</v>
      </c>
    </row>
    <row r="955" spans="2:3">
      <c r="B955" s="78">
        <v>0.63333333333333297</v>
      </c>
      <c r="C955" s="78">
        <v>0.63402777777777797</v>
      </c>
    </row>
    <row r="956" spans="2:3">
      <c r="B956" s="78">
        <v>0.63402777777777797</v>
      </c>
      <c r="C956" s="78">
        <v>0.63472222222222197</v>
      </c>
    </row>
    <row r="957" spans="2:3">
      <c r="B957" s="78">
        <v>0.63472222222222197</v>
      </c>
      <c r="C957" s="78">
        <v>0.63541666666666696</v>
      </c>
    </row>
    <row r="958" spans="2:3">
      <c r="B958" s="78">
        <v>0.63541666666666696</v>
      </c>
      <c r="C958" s="78">
        <v>0.63611111111111096</v>
      </c>
    </row>
    <row r="959" spans="2:3">
      <c r="B959" s="78">
        <v>0.63611111111111096</v>
      </c>
      <c r="C959" s="78">
        <v>0.63680555555555596</v>
      </c>
    </row>
    <row r="960" spans="2:3">
      <c r="B960" s="78">
        <v>0.63680555555555596</v>
      </c>
      <c r="C960" s="78">
        <v>0.63749999999999996</v>
      </c>
    </row>
    <row r="961" spans="2:3">
      <c r="B961" s="78">
        <v>0.63749999999999996</v>
      </c>
      <c r="C961" s="78">
        <v>0.63819444444444495</v>
      </c>
    </row>
    <row r="962" spans="2:3">
      <c r="B962" s="78">
        <v>0.63819444444444495</v>
      </c>
      <c r="C962" s="78">
        <v>0.63888888888888895</v>
      </c>
    </row>
    <row r="963" spans="2:3">
      <c r="B963" s="78">
        <v>0.63888888888888895</v>
      </c>
      <c r="C963" s="78">
        <v>0.63958333333333295</v>
      </c>
    </row>
    <row r="964" spans="2:3">
      <c r="B964" s="78">
        <v>0.63958333333333295</v>
      </c>
      <c r="C964" s="78">
        <v>0.64027777777777795</v>
      </c>
    </row>
    <row r="965" spans="2:3">
      <c r="B965" s="78">
        <v>0.64027777777777795</v>
      </c>
      <c r="C965" s="78">
        <v>0.64097222222222205</v>
      </c>
    </row>
    <row r="966" spans="2:3">
      <c r="B966" s="78">
        <v>0.64097222222222205</v>
      </c>
      <c r="C966" s="78">
        <v>0.64166666666666705</v>
      </c>
    </row>
    <row r="967" spans="2:3">
      <c r="B967" s="78">
        <v>0.64166666666666705</v>
      </c>
      <c r="C967" s="78">
        <v>0.64236111111111105</v>
      </c>
    </row>
    <row r="968" spans="2:3">
      <c r="B968" s="78">
        <v>0.64236111111111105</v>
      </c>
      <c r="C968" s="78">
        <v>0.64305555555555605</v>
      </c>
    </row>
    <row r="969" spans="2:3">
      <c r="B969" s="78">
        <v>0.64305555555555605</v>
      </c>
      <c r="C969" s="78">
        <v>0.64375000000000004</v>
      </c>
    </row>
    <row r="970" spans="2:3">
      <c r="B970" s="78">
        <v>0.64375000000000004</v>
      </c>
      <c r="C970" s="78">
        <v>0.64444444444444404</v>
      </c>
    </row>
    <row r="971" spans="2:3">
      <c r="B971" s="78">
        <v>0.64444444444444404</v>
      </c>
      <c r="C971" s="78">
        <v>0.64513888888888904</v>
      </c>
    </row>
    <row r="972" spans="2:3">
      <c r="B972" s="78">
        <v>0.64513888888888904</v>
      </c>
      <c r="C972" s="78">
        <v>0.64583333333333304</v>
      </c>
    </row>
    <row r="973" spans="2:3">
      <c r="B973" s="78">
        <v>0.64583333333333304</v>
      </c>
      <c r="C973" s="78">
        <v>0.64652777777777803</v>
      </c>
    </row>
    <row r="974" spans="2:3">
      <c r="B974" s="78">
        <v>0.64652777777777803</v>
      </c>
      <c r="C974" s="78">
        <v>0.64722222222222203</v>
      </c>
    </row>
    <row r="975" spans="2:3">
      <c r="B975" s="78">
        <v>0.64722222222222203</v>
      </c>
      <c r="C975" s="78">
        <v>0.64791666666666703</v>
      </c>
    </row>
    <row r="976" spans="2:3">
      <c r="B976" s="78">
        <v>0.64791666666666703</v>
      </c>
      <c r="C976" s="78">
        <v>0.64861111111111103</v>
      </c>
    </row>
    <row r="977" spans="2:3">
      <c r="B977" s="78">
        <v>0.64861111111111103</v>
      </c>
      <c r="C977" s="78">
        <v>0.64930555555555602</v>
      </c>
    </row>
    <row r="978" spans="2:3">
      <c r="B978" s="78">
        <v>0.64930555555555602</v>
      </c>
      <c r="C978" s="78">
        <v>0.65</v>
      </c>
    </row>
    <row r="979" spans="2:3">
      <c r="B979" s="78">
        <v>0.65</v>
      </c>
      <c r="C979" s="78">
        <v>0.65069444444444402</v>
      </c>
    </row>
    <row r="980" spans="2:3">
      <c r="B980" s="78">
        <v>0.65069444444444402</v>
      </c>
      <c r="C980" s="78">
        <v>0.65138888888888902</v>
      </c>
    </row>
    <row r="981" spans="2:3">
      <c r="B981" s="78">
        <v>0.65138888888888902</v>
      </c>
      <c r="C981" s="78">
        <v>0.65208333333333302</v>
      </c>
    </row>
    <row r="982" spans="2:3">
      <c r="B982" s="78">
        <v>0.65208333333333302</v>
      </c>
      <c r="C982" s="78">
        <v>0.65277777777777801</v>
      </c>
    </row>
    <row r="983" spans="2:3">
      <c r="B983" s="78">
        <v>0.65277777777777801</v>
      </c>
      <c r="C983" s="78">
        <v>0.65347222222222201</v>
      </c>
    </row>
    <row r="984" spans="2:3">
      <c r="B984" s="78">
        <v>0.65347222222222201</v>
      </c>
      <c r="C984" s="78">
        <v>0.65416666666666701</v>
      </c>
    </row>
    <row r="985" spans="2:3">
      <c r="B985" s="78">
        <v>0.65416666666666701</v>
      </c>
      <c r="C985" s="78">
        <v>0.65486111111111101</v>
      </c>
    </row>
    <row r="986" spans="2:3">
      <c r="B986" s="78">
        <v>0.65486111111111101</v>
      </c>
      <c r="C986" s="78">
        <v>0.655555555555556</v>
      </c>
    </row>
    <row r="987" spans="2:3">
      <c r="B987" s="78">
        <v>0.655555555555556</v>
      </c>
      <c r="C987" s="78">
        <v>0.65625</v>
      </c>
    </row>
    <row r="988" spans="2:3">
      <c r="B988" s="78">
        <v>0.65625</v>
      </c>
      <c r="C988" s="78">
        <v>0.656944444444444</v>
      </c>
    </row>
    <row r="989" spans="2:3">
      <c r="B989" s="78">
        <v>0.656944444444444</v>
      </c>
      <c r="C989" s="78">
        <v>0.65763888888888899</v>
      </c>
    </row>
    <row r="990" spans="2:3">
      <c r="B990" s="78">
        <v>0.65763888888888899</v>
      </c>
      <c r="C990" s="78">
        <v>0.65833333333333299</v>
      </c>
    </row>
    <row r="991" spans="2:3">
      <c r="B991" s="78">
        <v>0.65833333333333299</v>
      </c>
      <c r="C991" s="78">
        <v>0.65902777777777799</v>
      </c>
    </row>
    <row r="992" spans="2:3">
      <c r="B992" s="78">
        <v>0.65902777777777799</v>
      </c>
      <c r="C992" s="78">
        <v>0.65972222222222199</v>
      </c>
    </row>
    <row r="993" spans="2:3">
      <c r="B993" s="78">
        <v>0.65972222222222199</v>
      </c>
      <c r="C993" s="78">
        <v>0.66041666666666698</v>
      </c>
    </row>
    <row r="994" spans="2:3">
      <c r="B994" s="78">
        <v>0.66041666666666698</v>
      </c>
      <c r="C994" s="78">
        <v>0.66111111111111098</v>
      </c>
    </row>
    <row r="995" spans="2:3">
      <c r="B995" s="78">
        <v>0.66111111111111098</v>
      </c>
      <c r="C995" s="78">
        <v>0.66180555555555598</v>
      </c>
    </row>
    <row r="996" spans="2:3">
      <c r="B996" s="78">
        <v>0.66180555555555598</v>
      </c>
      <c r="C996" s="78">
        <v>0.66249999999999998</v>
      </c>
    </row>
    <row r="997" spans="2:3">
      <c r="B997" s="78">
        <v>0.66249999999999998</v>
      </c>
      <c r="C997" s="78">
        <v>0.66319444444444398</v>
      </c>
    </row>
    <row r="998" spans="2:3">
      <c r="B998" s="78">
        <v>0.66319444444444398</v>
      </c>
      <c r="C998" s="78">
        <v>0.66388888888888897</v>
      </c>
    </row>
    <row r="999" spans="2:3">
      <c r="B999" s="78">
        <v>0.66388888888888897</v>
      </c>
      <c r="C999" s="78">
        <v>0.66458333333333297</v>
      </c>
    </row>
    <row r="1000" spans="2:3">
      <c r="B1000" s="78">
        <v>0.66458333333333297</v>
      </c>
      <c r="C1000" s="78">
        <v>0.66527777777777797</v>
      </c>
    </row>
    <row r="1001" spans="2:3">
      <c r="B1001" s="78">
        <v>0.66527777777777797</v>
      </c>
      <c r="C1001" s="78">
        <v>0.66597222222222197</v>
      </c>
    </row>
    <row r="1002" spans="2:3">
      <c r="B1002" s="78">
        <v>0.66597222222222197</v>
      </c>
      <c r="C1002" s="78">
        <v>0.66666666666666696</v>
      </c>
    </row>
    <row r="1003" spans="2:3">
      <c r="B1003" s="78">
        <v>0.66666666666666696</v>
      </c>
      <c r="C1003" s="78">
        <v>0.66736111111111096</v>
      </c>
    </row>
    <row r="1004" spans="2:3">
      <c r="B1004" s="78">
        <v>0.66736111111111096</v>
      </c>
      <c r="C1004" s="78">
        <v>0.66805555555555596</v>
      </c>
    </row>
    <row r="1005" spans="2:3">
      <c r="B1005" s="78">
        <v>0.66805555555555596</v>
      </c>
      <c r="C1005" s="78">
        <v>0.66874999999999996</v>
      </c>
    </row>
    <row r="1006" spans="2:3">
      <c r="B1006" s="78">
        <v>0.66874999999999996</v>
      </c>
      <c r="C1006" s="78">
        <v>0.66944444444444495</v>
      </c>
    </row>
    <row r="1007" spans="2:3">
      <c r="B1007" s="78">
        <v>0.66944444444444495</v>
      </c>
      <c r="C1007" s="78">
        <v>0.67013888888888895</v>
      </c>
    </row>
    <row r="1008" spans="2:3">
      <c r="B1008" s="78">
        <v>0.67013888888888895</v>
      </c>
      <c r="C1008" s="78">
        <v>0.67083333333333295</v>
      </c>
    </row>
    <row r="1009" spans="2:3">
      <c r="B1009" s="78">
        <v>0.67083333333333295</v>
      </c>
      <c r="C1009" s="78">
        <v>0.67152777777777795</v>
      </c>
    </row>
    <row r="1010" spans="2:3">
      <c r="B1010" s="78">
        <v>0.67152777777777795</v>
      </c>
      <c r="C1010" s="78">
        <v>0.67222222222222205</v>
      </c>
    </row>
    <row r="1011" spans="2:3">
      <c r="B1011" s="78">
        <v>0.67222222222222205</v>
      </c>
      <c r="C1011" s="78">
        <v>0.67291666666666705</v>
      </c>
    </row>
    <row r="1012" spans="2:3">
      <c r="B1012" s="78">
        <v>0.67291666666666705</v>
      </c>
      <c r="C1012" s="78">
        <v>0.67361111111111105</v>
      </c>
    </row>
    <row r="1013" spans="2:3">
      <c r="B1013" s="78">
        <v>0.67361111111111105</v>
      </c>
      <c r="C1013" s="78">
        <v>0.67430555555555605</v>
      </c>
    </row>
    <row r="1014" spans="2:3">
      <c r="B1014" s="78">
        <v>0.67430555555555605</v>
      </c>
      <c r="C1014" s="78">
        <v>0.67500000000000004</v>
      </c>
    </row>
    <row r="1015" spans="2:3">
      <c r="B1015" s="78">
        <v>0.67500000000000004</v>
      </c>
      <c r="C1015" s="78">
        <v>0.67569444444444404</v>
      </c>
    </row>
    <row r="1016" spans="2:3">
      <c r="B1016" s="78">
        <v>0.67569444444444404</v>
      </c>
      <c r="C1016" s="78">
        <v>0.67638888888888904</v>
      </c>
    </row>
    <row r="1017" spans="2:3">
      <c r="B1017" s="78">
        <v>0.67638888888888904</v>
      </c>
      <c r="C1017" s="78">
        <v>0.67708333333333304</v>
      </c>
    </row>
    <row r="1018" spans="2:3">
      <c r="B1018" s="78">
        <v>0.67708333333333304</v>
      </c>
      <c r="C1018" s="78">
        <v>0.67777777777777803</v>
      </c>
    </row>
    <row r="1019" spans="2:3">
      <c r="B1019" s="78">
        <v>0.67777777777777803</v>
      </c>
      <c r="C1019" s="78">
        <v>0.67847222222222203</v>
      </c>
    </row>
    <row r="1020" spans="2:3">
      <c r="B1020" s="78">
        <v>0.67847222222222203</v>
      </c>
      <c r="C1020" s="78">
        <v>0.67916666666666703</v>
      </c>
    </row>
    <row r="1021" spans="2:3">
      <c r="B1021" s="78">
        <v>0.67916666666666703</v>
      </c>
      <c r="C1021" s="78">
        <v>0.67986111111111103</v>
      </c>
    </row>
    <row r="1022" spans="2:3">
      <c r="B1022" s="78">
        <v>0.67986111111111103</v>
      </c>
      <c r="C1022" s="78">
        <v>0.68055555555555602</v>
      </c>
    </row>
    <row r="1023" spans="2:3">
      <c r="B1023" s="78">
        <v>0.68055555555555602</v>
      </c>
      <c r="C1023" s="78">
        <v>0.68125000000000002</v>
      </c>
    </row>
    <row r="1024" spans="2:3">
      <c r="B1024" s="78">
        <v>0.68125000000000002</v>
      </c>
      <c r="C1024" s="78">
        <v>0.68194444444444402</v>
      </c>
    </row>
    <row r="1025" spans="2:3">
      <c r="B1025" s="78">
        <v>0.68194444444444402</v>
      </c>
      <c r="C1025" s="78">
        <v>0.68263888888888902</v>
      </c>
    </row>
    <row r="1026" spans="2:3">
      <c r="B1026" s="78">
        <v>0.68263888888888902</v>
      </c>
      <c r="C1026" s="78">
        <v>0.68333333333333302</v>
      </c>
    </row>
    <row r="1027" spans="2:3">
      <c r="B1027" s="78">
        <v>0.68333333333333302</v>
      </c>
      <c r="C1027" s="78">
        <v>0.68402777777777801</v>
      </c>
    </row>
    <row r="1028" spans="2:3">
      <c r="B1028" s="78">
        <v>0.68402777777777801</v>
      </c>
      <c r="C1028" s="78">
        <v>0.68472222222222201</v>
      </c>
    </row>
    <row r="1029" spans="2:3">
      <c r="B1029" s="78">
        <v>0.68472222222222201</v>
      </c>
      <c r="C1029" s="78">
        <v>0.68541666666666701</v>
      </c>
    </row>
    <row r="1030" spans="2:3">
      <c r="B1030" s="78">
        <v>0.68541666666666701</v>
      </c>
      <c r="C1030" s="78">
        <v>0.68611111111111101</v>
      </c>
    </row>
    <row r="1031" spans="2:3">
      <c r="B1031" s="78">
        <v>0.68611111111111101</v>
      </c>
      <c r="C1031" s="78">
        <v>0.686805555555556</v>
      </c>
    </row>
    <row r="1032" spans="2:3">
      <c r="B1032" s="78">
        <v>0.686805555555556</v>
      </c>
      <c r="C1032" s="78">
        <v>0.6875</v>
      </c>
    </row>
    <row r="1033" spans="2:3">
      <c r="B1033" s="78">
        <v>0.6875</v>
      </c>
      <c r="C1033" s="78">
        <v>0.688194444444444</v>
      </c>
    </row>
    <row r="1034" spans="2:3">
      <c r="B1034" s="78">
        <v>0.688194444444444</v>
      </c>
      <c r="C1034" s="78">
        <v>0.68888888888888899</v>
      </c>
    </row>
    <row r="1035" spans="2:3">
      <c r="B1035" s="78">
        <v>0.68888888888888899</v>
      </c>
      <c r="C1035" s="78">
        <v>0.68958333333333299</v>
      </c>
    </row>
    <row r="1036" spans="2:3">
      <c r="B1036" s="78">
        <v>0.68958333333333299</v>
      </c>
      <c r="C1036" s="78">
        <v>0.69027777777777799</v>
      </c>
    </row>
    <row r="1037" spans="2:3">
      <c r="B1037" s="78">
        <v>0.69027777777777799</v>
      </c>
      <c r="C1037" s="78">
        <v>0.69097222222222199</v>
      </c>
    </row>
    <row r="1038" spans="2:3">
      <c r="B1038" s="78">
        <v>0.69097222222222199</v>
      </c>
      <c r="C1038" s="78">
        <v>0.69166666666666698</v>
      </c>
    </row>
    <row r="1039" spans="2:3">
      <c r="B1039" s="78">
        <v>0.69166666666666698</v>
      </c>
      <c r="C1039" s="78">
        <v>0.69236111111111098</v>
      </c>
    </row>
    <row r="1040" spans="2:3">
      <c r="B1040" s="78">
        <v>0.69236111111111098</v>
      </c>
      <c r="C1040" s="78">
        <v>0.69305555555555598</v>
      </c>
    </row>
    <row r="1041" spans="2:3">
      <c r="B1041" s="78">
        <v>0.69305555555555598</v>
      </c>
      <c r="C1041" s="78">
        <v>0.69374999999999998</v>
      </c>
    </row>
    <row r="1042" spans="2:3">
      <c r="B1042" s="78">
        <v>0.69374999999999998</v>
      </c>
      <c r="C1042" s="78">
        <v>0.69444444444444398</v>
      </c>
    </row>
    <row r="1043" spans="2:3">
      <c r="B1043" s="78">
        <v>0.69444444444444398</v>
      </c>
      <c r="C1043" s="78">
        <v>0.69513888888888897</v>
      </c>
    </row>
    <row r="1044" spans="2:3">
      <c r="B1044" s="78">
        <v>0.69513888888888897</v>
      </c>
      <c r="C1044" s="78">
        <v>0.69583333333333297</v>
      </c>
    </row>
    <row r="1045" spans="2:3">
      <c r="B1045" s="78">
        <v>0.69583333333333297</v>
      </c>
      <c r="C1045" s="78">
        <v>0.69652777777777797</v>
      </c>
    </row>
    <row r="1046" spans="2:3">
      <c r="B1046" s="78">
        <v>0.69652777777777797</v>
      </c>
      <c r="C1046" s="78">
        <v>0.69722222222222197</v>
      </c>
    </row>
    <row r="1047" spans="2:3">
      <c r="B1047" s="78">
        <v>0.69722222222222197</v>
      </c>
      <c r="C1047" s="78">
        <v>0.69791666666666696</v>
      </c>
    </row>
    <row r="1048" spans="2:3">
      <c r="B1048" s="78">
        <v>0.69791666666666696</v>
      </c>
      <c r="C1048" s="78">
        <v>0.69861111111111096</v>
      </c>
    </row>
    <row r="1049" spans="2:3">
      <c r="B1049" s="78">
        <v>0.69861111111111096</v>
      </c>
      <c r="C1049" s="78">
        <v>0.69930555555555596</v>
      </c>
    </row>
    <row r="1050" spans="2:3">
      <c r="B1050" s="78">
        <v>0.69930555555555596</v>
      </c>
      <c r="C1050" s="78">
        <v>0.7</v>
      </c>
    </row>
    <row r="1051" spans="2:3">
      <c r="B1051" s="78">
        <v>0.7</v>
      </c>
      <c r="C1051" s="78">
        <v>0.70069444444444495</v>
      </c>
    </row>
    <row r="1052" spans="2:3">
      <c r="B1052" s="78">
        <v>0.70069444444444495</v>
      </c>
      <c r="C1052" s="78">
        <v>0.70138888888888895</v>
      </c>
    </row>
    <row r="1053" spans="2:3">
      <c r="B1053" s="78">
        <v>0.70138888888888895</v>
      </c>
      <c r="C1053" s="78">
        <v>0.70208333333333295</v>
      </c>
    </row>
    <row r="1054" spans="2:3">
      <c r="B1054" s="78">
        <v>0.70208333333333295</v>
      </c>
      <c r="C1054" s="78">
        <v>0.70277777777777795</v>
      </c>
    </row>
    <row r="1055" spans="2:3">
      <c r="B1055" s="78">
        <v>0.70277777777777795</v>
      </c>
      <c r="C1055" s="78">
        <v>0.70347222222222205</v>
      </c>
    </row>
    <row r="1056" spans="2:3">
      <c r="B1056" s="78">
        <v>0.70347222222222205</v>
      </c>
      <c r="C1056" s="78">
        <v>0.70416666666666705</v>
      </c>
    </row>
    <row r="1057" spans="2:3">
      <c r="B1057" s="78">
        <v>0.70416666666666705</v>
      </c>
      <c r="C1057" s="78">
        <v>0.70486111111111105</v>
      </c>
    </row>
    <row r="1058" spans="2:3">
      <c r="B1058" s="78">
        <v>0.70486111111111105</v>
      </c>
      <c r="C1058" s="78">
        <v>0.70555555555555605</v>
      </c>
    </row>
    <row r="1059" spans="2:3">
      <c r="B1059" s="78">
        <v>0.70555555555555605</v>
      </c>
      <c r="C1059" s="78">
        <v>0.70625000000000004</v>
      </c>
    </row>
    <row r="1060" spans="2:3">
      <c r="B1060" s="78">
        <v>0.70625000000000004</v>
      </c>
      <c r="C1060" s="78">
        <v>0.70694444444444404</v>
      </c>
    </row>
    <row r="1061" spans="2:3">
      <c r="B1061" s="78">
        <v>0.70694444444444404</v>
      </c>
      <c r="C1061" s="78">
        <v>0.70763888888888904</v>
      </c>
    </row>
    <row r="1062" spans="2:3">
      <c r="B1062" s="78">
        <v>0.70763888888888904</v>
      </c>
      <c r="C1062" s="78">
        <v>0.70833333333333304</v>
      </c>
    </row>
    <row r="1063" spans="2:3">
      <c r="B1063" s="78">
        <v>0.70833333333333304</v>
      </c>
      <c r="C1063" s="78">
        <v>0.70902777777777803</v>
      </c>
    </row>
    <row r="1064" spans="2:3">
      <c r="B1064" s="78">
        <v>0.70902777777777803</v>
      </c>
      <c r="C1064" s="78">
        <v>0.70972222222222203</v>
      </c>
    </row>
    <row r="1065" spans="2:3">
      <c r="B1065" s="78">
        <v>0.70972222222222203</v>
      </c>
      <c r="C1065" s="78">
        <v>0.71041666666666703</v>
      </c>
    </row>
    <row r="1066" spans="2:3">
      <c r="B1066" s="78">
        <v>0.71041666666666703</v>
      </c>
      <c r="C1066" s="78">
        <v>0.71111111111111103</v>
      </c>
    </row>
    <row r="1067" spans="2:3">
      <c r="B1067" s="78">
        <v>0.71111111111111103</v>
      </c>
      <c r="C1067" s="78">
        <v>0.71180555555555602</v>
      </c>
    </row>
    <row r="1068" spans="2:3">
      <c r="B1068" s="78">
        <v>0.71180555555555602</v>
      </c>
      <c r="C1068" s="78">
        <v>0.71250000000000002</v>
      </c>
    </row>
    <row r="1069" spans="2:3">
      <c r="B1069" s="78">
        <v>0.71250000000000002</v>
      </c>
      <c r="C1069" s="78">
        <v>0.71319444444444402</v>
      </c>
    </row>
    <row r="1070" spans="2:3">
      <c r="B1070" s="78">
        <v>0.71319444444444402</v>
      </c>
      <c r="C1070" s="78">
        <v>0.71388888888888902</v>
      </c>
    </row>
    <row r="1071" spans="2:3">
      <c r="B1071" s="78">
        <v>0.71388888888888902</v>
      </c>
      <c r="C1071" s="78">
        <v>0.71458333333333302</v>
      </c>
    </row>
    <row r="1072" spans="2:3">
      <c r="B1072" s="78">
        <v>0.71458333333333302</v>
      </c>
      <c r="C1072" s="78">
        <v>0.71527777777777801</v>
      </c>
    </row>
    <row r="1073" spans="2:3">
      <c r="B1073" s="78">
        <v>0.71527777777777801</v>
      </c>
      <c r="C1073" s="78">
        <v>0.71597222222222201</v>
      </c>
    </row>
    <row r="1074" spans="2:3">
      <c r="B1074" s="78">
        <v>0.71597222222222201</v>
      </c>
      <c r="C1074" s="78">
        <v>0.71666666666666701</v>
      </c>
    </row>
    <row r="1075" spans="2:3">
      <c r="B1075" s="78">
        <v>0.71666666666666701</v>
      </c>
      <c r="C1075" s="78">
        <v>0.71736111111111101</v>
      </c>
    </row>
    <row r="1076" spans="2:3">
      <c r="B1076" s="78">
        <v>0.71736111111111101</v>
      </c>
      <c r="C1076" s="78">
        <v>0.718055555555556</v>
      </c>
    </row>
    <row r="1077" spans="2:3">
      <c r="B1077" s="78">
        <v>0.718055555555556</v>
      </c>
      <c r="C1077" s="78">
        <v>0.71875</v>
      </c>
    </row>
    <row r="1078" spans="2:3">
      <c r="B1078" s="78">
        <v>0.71875</v>
      </c>
      <c r="C1078" s="78">
        <v>0.719444444444444</v>
      </c>
    </row>
    <row r="1079" spans="2:3">
      <c r="B1079" s="78">
        <v>0.719444444444444</v>
      </c>
      <c r="C1079" s="78">
        <v>0.72013888888888899</v>
      </c>
    </row>
    <row r="1080" spans="2:3">
      <c r="B1080" s="78">
        <v>0.72013888888888899</v>
      </c>
      <c r="C1080" s="78">
        <v>0.72083333333333299</v>
      </c>
    </row>
    <row r="1081" spans="2:3">
      <c r="B1081" s="78">
        <v>0.72083333333333299</v>
      </c>
      <c r="C1081" s="78">
        <v>0.72152777777777799</v>
      </c>
    </row>
    <row r="1082" spans="2:3">
      <c r="B1082" s="78">
        <v>0.72152777777777799</v>
      </c>
      <c r="C1082" s="78">
        <v>0.72222222222222199</v>
      </c>
    </row>
    <row r="1083" spans="2:3">
      <c r="B1083" s="78">
        <v>0.72222222222222199</v>
      </c>
      <c r="C1083" s="78">
        <v>0.72291666666666698</v>
      </c>
    </row>
    <row r="1084" spans="2:3">
      <c r="B1084" s="78">
        <v>0.72291666666666698</v>
      </c>
      <c r="C1084" s="78">
        <v>0.72361111111111098</v>
      </c>
    </row>
    <row r="1085" spans="2:3">
      <c r="B1085" s="78">
        <v>0.72361111111111098</v>
      </c>
      <c r="C1085" s="78">
        <v>0.72430555555555598</v>
      </c>
    </row>
    <row r="1086" spans="2:3">
      <c r="B1086" s="78">
        <v>0.72430555555555598</v>
      </c>
      <c r="C1086" s="78">
        <v>0.72499999999999998</v>
      </c>
    </row>
    <row r="1087" spans="2:3">
      <c r="B1087" s="78">
        <v>0.72499999999999998</v>
      </c>
      <c r="C1087" s="78">
        <v>0.72569444444444398</v>
      </c>
    </row>
    <row r="1088" spans="2:3">
      <c r="B1088" s="78">
        <v>0.72569444444444398</v>
      </c>
      <c r="C1088" s="78">
        <v>0.72638888888888897</v>
      </c>
    </row>
    <row r="1089" spans="2:3">
      <c r="B1089" s="78">
        <v>0.72638888888888897</v>
      </c>
      <c r="C1089" s="78">
        <v>0.72708333333333297</v>
      </c>
    </row>
    <row r="1090" spans="2:3">
      <c r="B1090" s="78">
        <v>0.72708333333333297</v>
      </c>
      <c r="C1090" s="78">
        <v>0.72777777777777797</v>
      </c>
    </row>
    <row r="1091" spans="2:3">
      <c r="B1091" s="78">
        <v>0.72777777777777797</v>
      </c>
      <c r="C1091" s="78">
        <v>0.72847222222222197</v>
      </c>
    </row>
    <row r="1092" spans="2:3">
      <c r="B1092" s="78">
        <v>0.72847222222222197</v>
      </c>
      <c r="C1092" s="78">
        <v>0.72916666666666696</v>
      </c>
    </row>
    <row r="1093" spans="2:3">
      <c r="B1093" s="78">
        <v>0.72916666666666696</v>
      </c>
      <c r="C1093" s="78">
        <v>0.72986111111111096</v>
      </c>
    </row>
    <row r="1094" spans="2:3">
      <c r="B1094" s="78">
        <v>0.72986111111111096</v>
      </c>
      <c r="C1094" s="78">
        <v>0.73055555555555596</v>
      </c>
    </row>
    <row r="1095" spans="2:3">
      <c r="B1095" s="78">
        <v>0.73055555555555596</v>
      </c>
      <c r="C1095" s="78">
        <v>0.73124999999999996</v>
      </c>
    </row>
    <row r="1096" spans="2:3">
      <c r="B1096" s="78">
        <v>0.73124999999999996</v>
      </c>
      <c r="C1096" s="78">
        <v>0.73194444444444495</v>
      </c>
    </row>
    <row r="1097" spans="2:3">
      <c r="B1097" s="78">
        <v>0.73194444444444495</v>
      </c>
      <c r="C1097" s="78">
        <v>0.73263888888888895</v>
      </c>
    </row>
    <row r="1098" spans="2:3">
      <c r="B1098" s="78">
        <v>0.73263888888888895</v>
      </c>
      <c r="C1098" s="78">
        <v>0.73333333333333295</v>
      </c>
    </row>
    <row r="1099" spans="2:3">
      <c r="B1099" s="78">
        <v>0.73333333333333295</v>
      </c>
      <c r="C1099" s="78">
        <v>0.73402777777777795</v>
      </c>
    </row>
    <row r="1100" spans="2:3">
      <c r="B1100" s="78">
        <v>0.73402777777777795</v>
      </c>
      <c r="C1100" s="78">
        <v>0.73472222222222205</v>
      </c>
    </row>
    <row r="1101" spans="2:3">
      <c r="B1101" s="78">
        <v>0.73472222222222205</v>
      </c>
      <c r="C1101" s="78">
        <v>0.73541666666666705</v>
      </c>
    </row>
    <row r="1102" spans="2:3">
      <c r="B1102" s="78">
        <v>0.73541666666666705</v>
      </c>
      <c r="C1102" s="78">
        <v>0.73611111111111105</v>
      </c>
    </row>
    <row r="1103" spans="2:3">
      <c r="B1103" s="78">
        <v>0.73611111111111105</v>
      </c>
      <c r="C1103" s="78">
        <v>0.73680555555555605</v>
      </c>
    </row>
    <row r="1104" spans="2:3">
      <c r="B1104" s="78">
        <v>0.73680555555555605</v>
      </c>
      <c r="C1104" s="78">
        <v>0.73750000000000004</v>
      </c>
    </row>
    <row r="1105" spans="2:3">
      <c r="B1105" s="78">
        <v>0.73750000000000004</v>
      </c>
      <c r="C1105" s="78">
        <v>0.73819444444444404</v>
      </c>
    </row>
    <row r="1106" spans="2:3">
      <c r="B1106" s="78">
        <v>0.73819444444444404</v>
      </c>
      <c r="C1106" s="78">
        <v>0.73888888888888904</v>
      </c>
    </row>
    <row r="1107" spans="2:3">
      <c r="B1107" s="78">
        <v>0.73888888888888904</v>
      </c>
      <c r="C1107" s="78">
        <v>0.73958333333333304</v>
      </c>
    </row>
    <row r="1108" spans="2:3">
      <c r="B1108" s="78">
        <v>0.73958333333333304</v>
      </c>
      <c r="C1108" s="78">
        <v>0.74027777777777803</v>
      </c>
    </row>
    <row r="1109" spans="2:3">
      <c r="B1109" s="78">
        <v>0.74027777777777803</v>
      </c>
      <c r="C1109" s="78">
        <v>0.74097222222222203</v>
      </c>
    </row>
    <row r="1110" spans="2:3">
      <c r="B1110" s="78">
        <v>0.74097222222222203</v>
      </c>
      <c r="C1110" s="78">
        <v>0.74166666666666703</v>
      </c>
    </row>
    <row r="1111" spans="2:3">
      <c r="B1111" s="78">
        <v>0.74166666666666703</v>
      </c>
      <c r="C1111" s="78">
        <v>0.74236111111111103</v>
      </c>
    </row>
    <row r="1112" spans="2:3">
      <c r="B1112" s="78">
        <v>0.74236111111111103</v>
      </c>
      <c r="C1112" s="78">
        <v>0.74305555555555602</v>
      </c>
    </row>
    <row r="1113" spans="2:3">
      <c r="B1113" s="78">
        <v>0.74305555555555602</v>
      </c>
      <c r="C1113" s="78">
        <v>0.74375000000000002</v>
      </c>
    </row>
    <row r="1114" spans="2:3">
      <c r="B1114" s="78">
        <v>0.74375000000000002</v>
      </c>
      <c r="C1114" s="78">
        <v>0.74444444444444402</v>
      </c>
    </row>
    <row r="1115" spans="2:3">
      <c r="B1115" s="78">
        <v>0.74444444444444402</v>
      </c>
      <c r="C1115" s="78">
        <v>0.74513888888888902</v>
      </c>
    </row>
    <row r="1116" spans="2:3">
      <c r="B1116" s="78">
        <v>0.74513888888888902</v>
      </c>
      <c r="C1116" s="78">
        <v>0.74583333333333302</v>
      </c>
    </row>
    <row r="1117" spans="2:3">
      <c r="B1117" s="78">
        <v>0.74583333333333302</v>
      </c>
      <c r="C1117" s="78">
        <v>0.74652777777777801</v>
      </c>
    </row>
    <row r="1118" spans="2:3">
      <c r="B1118" s="78">
        <v>0.74652777777777801</v>
      </c>
      <c r="C1118" s="78">
        <v>0.74722222222222201</v>
      </c>
    </row>
    <row r="1119" spans="2:3">
      <c r="B1119" s="78">
        <v>0.74722222222222201</v>
      </c>
      <c r="C1119" s="78">
        <v>0.74791666666666701</v>
      </c>
    </row>
    <row r="1120" spans="2:3">
      <c r="B1120" s="78">
        <v>0.74791666666666701</v>
      </c>
      <c r="C1120" s="78">
        <v>0.74861111111111101</v>
      </c>
    </row>
    <row r="1121" spans="2:3">
      <c r="B1121" s="78">
        <v>0.74861111111111101</v>
      </c>
      <c r="C1121" s="78">
        <v>0.749305555555556</v>
      </c>
    </row>
    <row r="1122" spans="2:3">
      <c r="B1122" s="78">
        <v>0.749305555555556</v>
      </c>
      <c r="C1122" s="78">
        <v>0.75</v>
      </c>
    </row>
    <row r="1123" spans="2:3">
      <c r="B1123" s="78">
        <v>0.75</v>
      </c>
      <c r="C1123" s="78">
        <v>0.750694444444444</v>
      </c>
    </row>
    <row r="1124" spans="2:3">
      <c r="B1124" s="78">
        <v>0.750694444444444</v>
      </c>
      <c r="C1124" s="78">
        <v>0.75138888888888899</v>
      </c>
    </row>
    <row r="1125" spans="2:3">
      <c r="B1125" s="78">
        <v>0.75138888888888899</v>
      </c>
      <c r="C1125" s="78">
        <v>0.75208333333333299</v>
      </c>
    </row>
    <row r="1126" spans="2:3">
      <c r="B1126" s="78">
        <v>0.75208333333333299</v>
      </c>
      <c r="C1126" s="78">
        <v>0.75277777777777799</v>
      </c>
    </row>
    <row r="1127" spans="2:3">
      <c r="B1127" s="78">
        <v>0.75277777777777799</v>
      </c>
      <c r="C1127" s="78">
        <v>0.75347222222222199</v>
      </c>
    </row>
    <row r="1128" spans="2:3">
      <c r="B1128" s="78">
        <v>0.75347222222222199</v>
      </c>
      <c r="C1128" s="78">
        <v>0.75416666666666698</v>
      </c>
    </row>
    <row r="1129" spans="2:3">
      <c r="B1129" s="78">
        <v>0.75416666666666698</v>
      </c>
      <c r="C1129" s="78">
        <v>0.75486111111111098</v>
      </c>
    </row>
    <row r="1130" spans="2:3">
      <c r="B1130" s="78">
        <v>0.75486111111111098</v>
      </c>
      <c r="C1130" s="78">
        <v>0.75555555555555598</v>
      </c>
    </row>
    <row r="1131" spans="2:3">
      <c r="B1131" s="78">
        <v>0.75555555555555598</v>
      </c>
      <c r="C1131" s="78">
        <v>0.75624999999999998</v>
      </c>
    </row>
    <row r="1132" spans="2:3">
      <c r="B1132" s="78">
        <v>0.75624999999999998</v>
      </c>
      <c r="C1132" s="78">
        <v>0.75694444444444398</v>
      </c>
    </row>
    <row r="1133" spans="2:3">
      <c r="B1133" s="78">
        <v>0.75694444444444398</v>
      </c>
      <c r="C1133" s="78">
        <v>0.75763888888888897</v>
      </c>
    </row>
    <row r="1134" spans="2:3">
      <c r="B1134" s="78">
        <v>0.75763888888888897</v>
      </c>
      <c r="C1134" s="78">
        <v>0.75833333333333297</v>
      </c>
    </row>
    <row r="1135" spans="2:3">
      <c r="B1135" s="78">
        <v>0.75833333333333297</v>
      </c>
      <c r="C1135" s="78">
        <v>0.75902777777777797</v>
      </c>
    </row>
    <row r="1136" spans="2:3">
      <c r="B1136" s="78">
        <v>0.75902777777777797</v>
      </c>
      <c r="C1136" s="78">
        <v>0.75972222222222197</v>
      </c>
    </row>
    <row r="1137" spans="2:3">
      <c r="B1137" s="78">
        <v>0.75972222222222197</v>
      </c>
      <c r="C1137" s="78">
        <v>0.76041666666666696</v>
      </c>
    </row>
    <row r="1138" spans="2:3">
      <c r="B1138" s="78">
        <v>0.76041666666666696</v>
      </c>
      <c r="C1138" s="78">
        <v>0.76111111111111096</v>
      </c>
    </row>
    <row r="1139" spans="2:3">
      <c r="B1139" s="78">
        <v>0.76111111111111096</v>
      </c>
      <c r="C1139" s="78">
        <v>0.76180555555555596</v>
      </c>
    </row>
    <row r="1140" spans="2:3">
      <c r="B1140" s="78">
        <v>0.76180555555555596</v>
      </c>
      <c r="C1140" s="78">
        <v>0.76249999999999996</v>
      </c>
    </row>
    <row r="1141" spans="2:3">
      <c r="B1141" s="78">
        <v>0.76249999999999996</v>
      </c>
      <c r="C1141" s="78">
        <v>0.76319444444444495</v>
      </c>
    </row>
    <row r="1142" spans="2:3">
      <c r="B1142" s="78">
        <v>0.76319444444444495</v>
      </c>
      <c r="C1142" s="78">
        <v>0.76388888888888895</v>
      </c>
    </row>
    <row r="1143" spans="2:3">
      <c r="B1143" s="78">
        <v>0.76388888888888895</v>
      </c>
      <c r="C1143" s="78">
        <v>0.76458333333333295</v>
      </c>
    </row>
    <row r="1144" spans="2:3">
      <c r="B1144" s="78">
        <v>0.76458333333333295</v>
      </c>
      <c r="C1144" s="78">
        <v>0.76527777777777795</v>
      </c>
    </row>
    <row r="1145" spans="2:3">
      <c r="B1145" s="78">
        <v>0.76527777777777795</v>
      </c>
      <c r="C1145" s="78">
        <v>0.76597222222222205</v>
      </c>
    </row>
    <row r="1146" spans="2:3">
      <c r="B1146" s="78">
        <v>0.76597222222222205</v>
      </c>
      <c r="C1146" s="78">
        <v>0.76666666666666705</v>
      </c>
    </row>
    <row r="1147" spans="2:3">
      <c r="B1147" s="78">
        <v>0.76666666666666705</v>
      </c>
      <c r="C1147" s="78">
        <v>0.76736111111111105</v>
      </c>
    </row>
    <row r="1148" spans="2:3">
      <c r="B1148" s="78">
        <v>0.76736111111111105</v>
      </c>
      <c r="C1148" s="78">
        <v>0.76805555555555605</v>
      </c>
    </row>
    <row r="1149" spans="2:3">
      <c r="B1149" s="78">
        <v>0.76805555555555605</v>
      </c>
      <c r="C1149" s="78">
        <v>0.76875000000000004</v>
      </c>
    </row>
    <row r="1150" spans="2:3">
      <c r="B1150" s="78">
        <v>0.76875000000000004</v>
      </c>
      <c r="C1150" s="78">
        <v>0.76944444444444404</v>
      </c>
    </row>
    <row r="1151" spans="2:3">
      <c r="B1151" s="78">
        <v>0.76944444444444404</v>
      </c>
      <c r="C1151" s="78">
        <v>0.77013888888888904</v>
      </c>
    </row>
    <row r="1152" spans="2:3">
      <c r="B1152" s="78">
        <v>0.77013888888888904</v>
      </c>
      <c r="C1152" s="78">
        <v>0.77083333333333304</v>
      </c>
    </row>
    <row r="1153" spans="2:3">
      <c r="B1153" s="78">
        <v>0.77083333333333304</v>
      </c>
      <c r="C1153" s="78">
        <v>0.77152777777777803</v>
      </c>
    </row>
    <row r="1154" spans="2:3">
      <c r="B1154" s="78">
        <v>0.77152777777777803</v>
      </c>
      <c r="C1154" s="78">
        <v>0.77222222222222203</v>
      </c>
    </row>
    <row r="1155" spans="2:3">
      <c r="B1155" s="78">
        <v>0.77222222222222203</v>
      </c>
      <c r="C1155" s="78">
        <v>0.77291666666666703</v>
      </c>
    </row>
    <row r="1156" spans="2:3">
      <c r="B1156" s="78">
        <v>0.77291666666666703</v>
      </c>
      <c r="C1156" s="78">
        <v>0.77361111111111103</v>
      </c>
    </row>
    <row r="1157" spans="2:3">
      <c r="B1157" s="78">
        <v>0.77361111111111103</v>
      </c>
      <c r="C1157" s="78">
        <v>0.77430555555555602</v>
      </c>
    </row>
    <row r="1158" spans="2:3">
      <c r="B1158" s="78">
        <v>0.77430555555555602</v>
      </c>
      <c r="C1158" s="78">
        <v>0.77500000000000002</v>
      </c>
    </row>
    <row r="1159" spans="2:3">
      <c r="B1159" s="78">
        <v>0.77500000000000002</v>
      </c>
      <c r="C1159" s="78">
        <v>0.77569444444444402</v>
      </c>
    </row>
    <row r="1160" spans="2:3">
      <c r="B1160" s="78">
        <v>0.77569444444444402</v>
      </c>
      <c r="C1160" s="78">
        <v>0.77638888888888902</v>
      </c>
    </row>
    <row r="1161" spans="2:3">
      <c r="B1161" s="78">
        <v>0.77638888888888902</v>
      </c>
      <c r="C1161" s="78">
        <v>0.77708333333333302</v>
      </c>
    </row>
    <row r="1162" spans="2:3">
      <c r="B1162" s="78">
        <v>0.77708333333333302</v>
      </c>
      <c r="C1162" s="78">
        <v>0.77777777777777801</v>
      </c>
    </row>
    <row r="1163" spans="2:3">
      <c r="B1163" s="78">
        <v>0.77777777777777801</v>
      </c>
      <c r="C1163" s="78">
        <v>0.77847222222222201</v>
      </c>
    </row>
    <row r="1164" spans="2:3">
      <c r="B1164" s="78">
        <v>0.77847222222222201</v>
      </c>
      <c r="C1164" s="78">
        <v>0.77916666666666701</v>
      </c>
    </row>
    <row r="1165" spans="2:3">
      <c r="B1165" s="78">
        <v>0.77916666666666701</v>
      </c>
      <c r="C1165" s="78">
        <v>0.77986111111111101</v>
      </c>
    </row>
    <row r="1166" spans="2:3">
      <c r="B1166" s="78">
        <v>0.77986111111111101</v>
      </c>
      <c r="C1166" s="78">
        <v>0.780555555555556</v>
      </c>
    </row>
    <row r="1167" spans="2:3">
      <c r="B1167" s="78">
        <v>0.780555555555556</v>
      </c>
      <c r="C1167" s="78">
        <v>0.78125</v>
      </c>
    </row>
    <row r="1168" spans="2:3">
      <c r="B1168" s="78">
        <v>0.78125</v>
      </c>
      <c r="C1168" s="78">
        <v>0.781944444444444</v>
      </c>
    </row>
    <row r="1169" spans="2:3">
      <c r="B1169" s="78">
        <v>0.781944444444444</v>
      </c>
      <c r="C1169" s="78">
        <v>0.78263888888888899</v>
      </c>
    </row>
    <row r="1170" spans="2:3">
      <c r="B1170" s="78">
        <v>0.78263888888888899</v>
      </c>
      <c r="C1170" s="78">
        <v>0.78333333333333299</v>
      </c>
    </row>
    <row r="1171" spans="2:3">
      <c r="B1171" s="78">
        <v>0.78333333333333299</v>
      </c>
      <c r="C1171" s="78">
        <v>0.78402777777777799</v>
      </c>
    </row>
    <row r="1172" spans="2:3">
      <c r="B1172" s="78">
        <v>0.78402777777777799</v>
      </c>
      <c r="C1172" s="78">
        <v>0.78472222222222199</v>
      </c>
    </row>
    <row r="1173" spans="2:3">
      <c r="B1173" s="78">
        <v>0.78472222222222199</v>
      </c>
      <c r="C1173" s="78">
        <v>0.78541666666666698</v>
      </c>
    </row>
    <row r="1174" spans="2:3">
      <c r="B1174" s="78">
        <v>0.78541666666666698</v>
      </c>
      <c r="C1174" s="78">
        <v>0.78611111111111098</v>
      </c>
    </row>
    <row r="1175" spans="2:3">
      <c r="B1175" s="78">
        <v>0.78611111111111098</v>
      </c>
      <c r="C1175" s="78">
        <v>0.78680555555555598</v>
      </c>
    </row>
    <row r="1176" spans="2:3">
      <c r="B1176" s="78">
        <v>0.78680555555555598</v>
      </c>
      <c r="C1176" s="78">
        <v>0.78749999999999998</v>
      </c>
    </row>
    <row r="1177" spans="2:3">
      <c r="B1177" s="78">
        <v>0.78749999999999998</v>
      </c>
      <c r="C1177" s="78">
        <v>0.78819444444444398</v>
      </c>
    </row>
    <row r="1178" spans="2:3">
      <c r="B1178" s="78">
        <v>0.78819444444444398</v>
      </c>
      <c r="C1178" s="78">
        <v>0.78888888888888897</v>
      </c>
    </row>
    <row r="1179" spans="2:3">
      <c r="B1179" s="78">
        <v>0.78888888888888897</v>
      </c>
      <c r="C1179" s="78">
        <v>0.78958333333333297</v>
      </c>
    </row>
    <row r="1180" spans="2:3">
      <c r="B1180" s="78">
        <v>0.78958333333333297</v>
      </c>
      <c r="C1180" s="78">
        <v>0.79027777777777797</v>
      </c>
    </row>
    <row r="1181" spans="2:3">
      <c r="B1181" s="78">
        <v>0.79027777777777797</v>
      </c>
      <c r="C1181" s="78">
        <v>0.79097222222222197</v>
      </c>
    </row>
    <row r="1182" spans="2:3">
      <c r="B1182" s="78">
        <v>0.79097222222222197</v>
      </c>
      <c r="C1182" s="78">
        <v>0.79166666666666696</v>
      </c>
    </row>
    <row r="1183" spans="2:3">
      <c r="B1183" s="78">
        <v>0.79166666666666696</v>
      </c>
      <c r="C1183" s="78">
        <v>0.79236111111111096</v>
      </c>
    </row>
    <row r="1184" spans="2:3">
      <c r="B1184" s="78">
        <v>0.79236111111111096</v>
      </c>
      <c r="C1184" s="78">
        <v>0.79305555555555596</v>
      </c>
    </row>
    <row r="1185" spans="2:3">
      <c r="B1185" s="78">
        <v>0.79305555555555596</v>
      </c>
      <c r="C1185" s="78">
        <v>0.79374999999999996</v>
      </c>
    </row>
    <row r="1186" spans="2:3">
      <c r="B1186" s="78">
        <v>0.79374999999999996</v>
      </c>
      <c r="C1186" s="78">
        <v>0.79444444444444495</v>
      </c>
    </row>
    <row r="1187" spans="2:3">
      <c r="B1187" s="78">
        <v>0.79444444444444495</v>
      </c>
      <c r="C1187" s="78">
        <v>0.79513888888888895</v>
      </c>
    </row>
    <row r="1188" spans="2:3">
      <c r="B1188" s="78">
        <v>0.79513888888888895</v>
      </c>
      <c r="C1188" s="78">
        <v>0.79583333333333295</v>
      </c>
    </row>
    <row r="1189" spans="2:3">
      <c r="B1189" s="78">
        <v>0.79583333333333295</v>
      </c>
      <c r="C1189" s="78">
        <v>0.79652777777777795</v>
      </c>
    </row>
    <row r="1190" spans="2:3">
      <c r="B1190" s="78">
        <v>0.79652777777777795</v>
      </c>
      <c r="C1190" s="78">
        <v>0.79722222222222205</v>
      </c>
    </row>
    <row r="1191" spans="2:3">
      <c r="B1191" s="78">
        <v>0.79722222222222205</v>
      </c>
      <c r="C1191" s="78">
        <v>0.79791666666666705</v>
      </c>
    </row>
    <row r="1192" spans="2:3">
      <c r="B1192" s="78">
        <v>0.79791666666666705</v>
      </c>
      <c r="C1192" s="78">
        <v>0.79861111111111105</v>
      </c>
    </row>
    <row r="1193" spans="2:3">
      <c r="B1193" s="78">
        <v>0.79861111111111105</v>
      </c>
      <c r="C1193" s="78">
        <v>0.79930555555555605</v>
      </c>
    </row>
    <row r="1194" spans="2:3">
      <c r="B1194" s="78">
        <v>0.79930555555555605</v>
      </c>
      <c r="C1194" s="78">
        <v>0.8</v>
      </c>
    </row>
    <row r="1195" spans="2:3">
      <c r="B1195" s="78">
        <v>0.8</v>
      </c>
      <c r="C1195" s="78">
        <v>0.80069444444444404</v>
      </c>
    </row>
    <row r="1196" spans="2:3">
      <c r="B1196" s="78">
        <v>0.80069444444444404</v>
      </c>
      <c r="C1196" s="78">
        <v>0.80138888888888904</v>
      </c>
    </row>
    <row r="1197" spans="2:3">
      <c r="B1197" s="78">
        <v>0.80138888888888904</v>
      </c>
      <c r="C1197" s="78">
        <v>0.80208333333333304</v>
      </c>
    </row>
    <row r="1198" spans="2:3">
      <c r="B1198" s="78">
        <v>0.80208333333333304</v>
      </c>
      <c r="C1198" s="78">
        <v>0.80277777777777803</v>
      </c>
    </row>
    <row r="1199" spans="2:3">
      <c r="B1199" s="78">
        <v>0.80277777777777803</v>
      </c>
      <c r="C1199" s="78">
        <v>0.80347222222222203</v>
      </c>
    </row>
    <row r="1200" spans="2:3">
      <c r="B1200" s="78">
        <v>0.80347222222222203</v>
      </c>
      <c r="C1200" s="78">
        <v>0.80416666666666703</v>
      </c>
    </row>
    <row r="1201" spans="2:3">
      <c r="B1201" s="78">
        <v>0.80416666666666703</v>
      </c>
      <c r="C1201" s="78">
        <v>0.80486111111111103</v>
      </c>
    </row>
    <row r="1202" spans="2:3">
      <c r="B1202" s="78">
        <v>0.80486111111111103</v>
      </c>
      <c r="C1202" s="78">
        <v>0.80555555555555602</v>
      </c>
    </row>
    <row r="1203" spans="2:3">
      <c r="B1203" s="78">
        <v>0.80555555555555602</v>
      </c>
      <c r="C1203" s="78">
        <v>0.80625000000000002</v>
      </c>
    </row>
    <row r="1204" spans="2:3">
      <c r="B1204" s="78">
        <v>0.80625000000000002</v>
      </c>
      <c r="C1204" s="78">
        <v>0.80694444444444402</v>
      </c>
    </row>
    <row r="1205" spans="2:3">
      <c r="B1205" s="78">
        <v>0.80694444444444402</v>
      </c>
      <c r="C1205" s="78">
        <v>0.80763888888888902</v>
      </c>
    </row>
    <row r="1206" spans="2:3">
      <c r="B1206" s="78">
        <v>0.80763888888888902</v>
      </c>
      <c r="C1206" s="78">
        <v>0.80833333333333302</v>
      </c>
    </row>
    <row r="1207" spans="2:3">
      <c r="B1207" s="78">
        <v>0.80833333333333302</v>
      </c>
      <c r="C1207" s="78">
        <v>0.80902777777777801</v>
      </c>
    </row>
    <row r="1208" spans="2:3">
      <c r="B1208" s="78">
        <v>0.80902777777777801</v>
      </c>
      <c r="C1208" s="78">
        <v>0.80972222222222201</v>
      </c>
    </row>
    <row r="1209" spans="2:3">
      <c r="B1209" s="78">
        <v>0.80972222222222201</v>
      </c>
      <c r="C1209" s="78">
        <v>0.81041666666666701</v>
      </c>
    </row>
    <row r="1210" spans="2:3">
      <c r="B1210" s="78">
        <v>0.81041666666666701</v>
      </c>
      <c r="C1210" s="78">
        <v>0.81111111111111101</v>
      </c>
    </row>
    <row r="1211" spans="2:3">
      <c r="B1211" s="78">
        <v>0.81111111111111101</v>
      </c>
      <c r="C1211" s="78">
        <v>0.811805555555556</v>
      </c>
    </row>
    <row r="1212" spans="2:3">
      <c r="B1212" s="78">
        <v>0.811805555555556</v>
      </c>
      <c r="C1212" s="78">
        <v>0.8125</v>
      </c>
    </row>
    <row r="1213" spans="2:3">
      <c r="B1213" s="78">
        <v>0.8125</v>
      </c>
      <c r="C1213" s="78">
        <v>0.813194444444444</v>
      </c>
    </row>
    <row r="1214" spans="2:3">
      <c r="B1214" s="78">
        <v>0.813194444444444</v>
      </c>
      <c r="C1214" s="78">
        <v>0.81388888888888899</v>
      </c>
    </row>
    <row r="1215" spans="2:3">
      <c r="B1215" s="78">
        <v>0.81388888888888899</v>
      </c>
      <c r="C1215" s="78">
        <v>0.81458333333333299</v>
      </c>
    </row>
    <row r="1216" spans="2:3">
      <c r="B1216" s="78">
        <v>0.81458333333333299</v>
      </c>
      <c r="C1216" s="78">
        <v>0.81527777777777799</v>
      </c>
    </row>
    <row r="1217" spans="2:3">
      <c r="B1217" s="78">
        <v>0.81527777777777799</v>
      </c>
      <c r="C1217" s="78">
        <v>0.81597222222222199</v>
      </c>
    </row>
    <row r="1218" spans="2:3">
      <c r="B1218" s="78">
        <v>0.81597222222222199</v>
      </c>
      <c r="C1218" s="78">
        <v>0.81666666666666698</v>
      </c>
    </row>
    <row r="1219" spans="2:3">
      <c r="B1219" s="78">
        <v>0.81666666666666698</v>
      </c>
      <c r="C1219" s="78">
        <v>0.81736111111111098</v>
      </c>
    </row>
    <row r="1220" spans="2:3">
      <c r="B1220" s="78">
        <v>0.81736111111111098</v>
      </c>
      <c r="C1220" s="78">
        <v>0.81805555555555598</v>
      </c>
    </row>
    <row r="1221" spans="2:3">
      <c r="B1221" s="78">
        <v>0.81805555555555598</v>
      </c>
      <c r="C1221" s="78">
        <v>0.81874999999999998</v>
      </c>
    </row>
    <row r="1222" spans="2:3">
      <c r="B1222" s="78">
        <v>0.81874999999999998</v>
      </c>
      <c r="C1222" s="78">
        <v>0.81944444444444497</v>
      </c>
    </row>
    <row r="1223" spans="2:3">
      <c r="B1223" s="78">
        <v>0.81944444444444497</v>
      </c>
      <c r="C1223" s="78">
        <v>0.82013888888888897</v>
      </c>
    </row>
    <row r="1224" spans="2:3">
      <c r="B1224" s="78">
        <v>0.82013888888888897</v>
      </c>
      <c r="C1224" s="78">
        <v>0.82083333333333297</v>
      </c>
    </row>
    <row r="1225" spans="2:3">
      <c r="B1225" s="78">
        <v>0.82083333333333297</v>
      </c>
      <c r="C1225" s="78">
        <v>0.82152777777777797</v>
      </c>
    </row>
    <row r="1226" spans="2:3">
      <c r="B1226" s="78">
        <v>0.82152777777777797</v>
      </c>
      <c r="C1226" s="78">
        <v>0.82222222222222197</v>
      </c>
    </row>
    <row r="1227" spans="2:3">
      <c r="B1227" s="78">
        <v>0.82222222222222197</v>
      </c>
      <c r="C1227" s="78">
        <v>0.82291666666666696</v>
      </c>
    </row>
    <row r="1228" spans="2:3">
      <c r="B1228" s="78">
        <v>0.82291666666666696</v>
      </c>
      <c r="C1228" s="78">
        <v>0.82361111111111096</v>
      </c>
    </row>
    <row r="1229" spans="2:3">
      <c r="B1229" s="78">
        <v>0.82361111111111096</v>
      </c>
      <c r="C1229" s="78">
        <v>0.82430555555555596</v>
      </c>
    </row>
    <row r="1230" spans="2:3">
      <c r="B1230" s="78">
        <v>0.82430555555555596</v>
      </c>
      <c r="C1230" s="78">
        <v>0.82499999999999996</v>
      </c>
    </row>
    <row r="1231" spans="2:3">
      <c r="B1231" s="78">
        <v>0.82499999999999996</v>
      </c>
      <c r="C1231" s="78">
        <v>0.82569444444444495</v>
      </c>
    </row>
    <row r="1232" spans="2:3">
      <c r="B1232" s="78">
        <v>0.82569444444444495</v>
      </c>
      <c r="C1232" s="78">
        <v>0.82638888888888895</v>
      </c>
    </row>
    <row r="1233" spans="2:3">
      <c r="B1233" s="78">
        <v>0.82638888888888895</v>
      </c>
      <c r="C1233" s="78">
        <v>0.82708333333333295</v>
      </c>
    </row>
    <row r="1234" spans="2:3">
      <c r="B1234" s="78">
        <v>0.82708333333333295</v>
      </c>
      <c r="C1234" s="78">
        <v>0.82777777777777795</v>
      </c>
    </row>
    <row r="1235" spans="2:3">
      <c r="B1235" s="78">
        <v>0.82777777777777795</v>
      </c>
      <c r="C1235" s="78">
        <v>0.82847222222222205</v>
      </c>
    </row>
    <row r="1236" spans="2:3">
      <c r="B1236" s="78">
        <v>0.82847222222222205</v>
      </c>
      <c r="C1236" s="78">
        <v>0.82916666666666705</v>
      </c>
    </row>
    <row r="1237" spans="2:3">
      <c r="B1237" s="78">
        <v>0.82916666666666705</v>
      </c>
      <c r="C1237" s="78">
        <v>0.82986111111111105</v>
      </c>
    </row>
    <row r="1238" spans="2:3">
      <c r="B1238" s="78">
        <v>0.82986111111111105</v>
      </c>
      <c r="C1238" s="78">
        <v>0.83055555555555605</v>
      </c>
    </row>
    <row r="1239" spans="2:3">
      <c r="B1239" s="78">
        <v>0.83055555555555605</v>
      </c>
      <c r="C1239" s="78">
        <v>0.83125000000000004</v>
      </c>
    </row>
    <row r="1240" spans="2:3">
      <c r="B1240" s="78">
        <v>0.83125000000000004</v>
      </c>
      <c r="C1240" s="78">
        <v>0.83194444444444404</v>
      </c>
    </row>
    <row r="1241" spans="2:3">
      <c r="B1241" s="78">
        <v>0.83194444444444404</v>
      </c>
      <c r="C1241" s="78">
        <v>0.83263888888888904</v>
      </c>
    </row>
    <row r="1242" spans="2:3">
      <c r="B1242" s="78">
        <v>0.83263888888888904</v>
      </c>
      <c r="C1242" s="78">
        <v>0.83333333333333304</v>
      </c>
    </row>
    <row r="1243" spans="2:3">
      <c r="B1243" s="78">
        <v>0.83333333333333304</v>
      </c>
      <c r="C1243" s="78">
        <v>0.83402777777777803</v>
      </c>
    </row>
    <row r="1244" spans="2:3">
      <c r="B1244" s="78">
        <v>0.83402777777777803</v>
      </c>
      <c r="C1244" s="78">
        <v>0.83472222222222203</v>
      </c>
    </row>
    <row r="1245" spans="2:3">
      <c r="B1245" s="78">
        <v>0.83472222222222203</v>
      </c>
      <c r="C1245" s="78">
        <v>0.83541666666666703</v>
      </c>
    </row>
    <row r="1246" spans="2:3">
      <c r="B1246" s="78">
        <v>0.83541666666666703</v>
      </c>
      <c r="C1246" s="78">
        <v>0.83611111111111103</v>
      </c>
    </row>
    <row r="1247" spans="2:3">
      <c r="B1247" s="78">
        <v>0.83611111111111103</v>
      </c>
      <c r="C1247" s="78">
        <v>0.83680555555555602</v>
      </c>
    </row>
    <row r="1248" spans="2:3">
      <c r="B1248" s="78">
        <v>0.83680555555555602</v>
      </c>
      <c r="C1248" s="78">
        <v>0.83750000000000002</v>
      </c>
    </row>
    <row r="1249" spans="2:3">
      <c r="B1249" s="78">
        <v>0.83750000000000002</v>
      </c>
      <c r="C1249" s="78">
        <v>0.83819444444444402</v>
      </c>
    </row>
    <row r="1250" spans="2:3">
      <c r="B1250" s="78">
        <v>0.83819444444444402</v>
      </c>
      <c r="C1250" s="78">
        <v>0.83888888888888902</v>
      </c>
    </row>
    <row r="1251" spans="2:3">
      <c r="B1251" s="78">
        <v>0.83888888888888902</v>
      </c>
      <c r="C1251" s="78">
        <v>0.83958333333333302</v>
      </c>
    </row>
    <row r="1252" spans="2:3">
      <c r="B1252" s="78">
        <v>0.83958333333333302</v>
      </c>
      <c r="C1252" s="78">
        <v>0.84027777777777801</v>
      </c>
    </row>
    <row r="1253" spans="2:3">
      <c r="B1253" s="78">
        <v>0.84027777777777801</v>
      </c>
      <c r="C1253" s="78">
        <v>0.84097222222222201</v>
      </c>
    </row>
    <row r="1254" spans="2:3">
      <c r="B1254" s="78">
        <v>0.84097222222222201</v>
      </c>
      <c r="C1254" s="78">
        <v>0.84166666666666701</v>
      </c>
    </row>
    <row r="1255" spans="2:3">
      <c r="B1255" s="78">
        <v>0.84166666666666701</v>
      </c>
      <c r="C1255" s="78">
        <v>0.84236111111111101</v>
      </c>
    </row>
    <row r="1256" spans="2:3">
      <c r="B1256" s="78">
        <v>0.84236111111111101</v>
      </c>
      <c r="C1256" s="78">
        <v>0.843055555555556</v>
      </c>
    </row>
    <row r="1257" spans="2:3">
      <c r="B1257" s="78">
        <v>0.843055555555556</v>
      </c>
      <c r="C1257" s="78">
        <v>0.84375</v>
      </c>
    </row>
    <row r="1258" spans="2:3">
      <c r="B1258" s="78">
        <v>0.84375</v>
      </c>
      <c r="C1258" s="78">
        <v>0.844444444444444</v>
      </c>
    </row>
    <row r="1259" spans="2:3">
      <c r="B1259" s="78">
        <v>0.844444444444444</v>
      </c>
      <c r="C1259" s="78">
        <v>0.84513888888888899</v>
      </c>
    </row>
    <row r="1260" spans="2:3">
      <c r="B1260" s="78">
        <v>0.84513888888888899</v>
      </c>
      <c r="C1260" s="78">
        <v>0.84583333333333299</v>
      </c>
    </row>
    <row r="1261" spans="2:3">
      <c r="B1261" s="78">
        <v>0.84583333333333299</v>
      </c>
      <c r="C1261" s="78">
        <v>0.84652777777777799</v>
      </c>
    </row>
    <row r="1262" spans="2:3">
      <c r="B1262" s="78">
        <v>0.84652777777777799</v>
      </c>
      <c r="C1262" s="78">
        <v>0.84722222222222199</v>
      </c>
    </row>
    <row r="1263" spans="2:3">
      <c r="B1263" s="78">
        <v>0.84722222222222199</v>
      </c>
      <c r="C1263" s="78">
        <v>0.84791666666666698</v>
      </c>
    </row>
    <row r="1264" spans="2:3">
      <c r="B1264" s="78">
        <v>0.84791666666666698</v>
      </c>
      <c r="C1264" s="78">
        <v>0.84861111111111098</v>
      </c>
    </row>
    <row r="1265" spans="2:3">
      <c r="B1265" s="78">
        <v>0.84861111111111098</v>
      </c>
      <c r="C1265" s="78">
        <v>0.84930555555555598</v>
      </c>
    </row>
    <row r="1266" spans="2:3">
      <c r="B1266" s="78">
        <v>0.84930555555555598</v>
      </c>
      <c r="C1266" s="78">
        <v>0.85</v>
      </c>
    </row>
    <row r="1267" spans="2:3">
      <c r="B1267" s="78">
        <v>0.85</v>
      </c>
      <c r="C1267" s="78">
        <v>0.85069444444444497</v>
      </c>
    </row>
    <row r="1268" spans="2:3">
      <c r="B1268" s="78">
        <v>0.85069444444444497</v>
      </c>
      <c r="C1268" s="78">
        <v>0.85138888888888897</v>
      </c>
    </row>
    <row r="1269" spans="2:3">
      <c r="B1269" s="78">
        <v>0.85138888888888897</v>
      </c>
      <c r="C1269" s="78">
        <v>0.85208333333333297</v>
      </c>
    </row>
    <row r="1270" spans="2:3">
      <c r="B1270" s="78">
        <v>0.85208333333333297</v>
      </c>
      <c r="C1270" s="78">
        <v>0.85277777777777797</v>
      </c>
    </row>
    <row r="1271" spans="2:3">
      <c r="B1271" s="78">
        <v>0.85277777777777797</v>
      </c>
      <c r="C1271" s="78">
        <v>0.85347222222222197</v>
      </c>
    </row>
    <row r="1272" spans="2:3">
      <c r="B1272" s="78">
        <v>0.85347222222222197</v>
      </c>
      <c r="C1272" s="78">
        <v>0.85416666666666696</v>
      </c>
    </row>
    <row r="1273" spans="2:3">
      <c r="B1273" s="78">
        <v>0.85416666666666696</v>
      </c>
      <c r="C1273" s="78">
        <v>0.85486111111111096</v>
      </c>
    </row>
    <row r="1274" spans="2:3">
      <c r="B1274" s="78">
        <v>0.85486111111111096</v>
      </c>
      <c r="C1274" s="78">
        <v>0.85555555555555596</v>
      </c>
    </row>
    <row r="1275" spans="2:3">
      <c r="B1275" s="78">
        <v>0.85555555555555596</v>
      </c>
      <c r="C1275" s="78">
        <v>0.85624999999999996</v>
      </c>
    </row>
    <row r="1276" spans="2:3">
      <c r="B1276" s="78">
        <v>0.85624999999999996</v>
      </c>
      <c r="C1276" s="78">
        <v>0.85694444444444495</v>
      </c>
    </row>
    <row r="1277" spans="2:3">
      <c r="B1277" s="78">
        <v>0.85694444444444495</v>
      </c>
      <c r="C1277" s="78">
        <v>0.85763888888888895</v>
      </c>
    </row>
    <row r="1278" spans="2:3">
      <c r="B1278" s="78">
        <v>0.85763888888888895</v>
      </c>
      <c r="C1278" s="78">
        <v>0.85833333333333295</v>
      </c>
    </row>
    <row r="1279" spans="2:3">
      <c r="B1279" s="78">
        <v>0.85833333333333295</v>
      </c>
      <c r="C1279" s="78">
        <v>0.85902777777777795</v>
      </c>
    </row>
    <row r="1280" spans="2:3">
      <c r="B1280" s="78">
        <v>0.85902777777777795</v>
      </c>
      <c r="C1280" s="78">
        <v>0.85972222222222205</v>
      </c>
    </row>
    <row r="1281" spans="2:3">
      <c r="B1281" s="78">
        <v>0.85972222222222205</v>
      </c>
      <c r="C1281" s="78">
        <v>0.86041666666666705</v>
      </c>
    </row>
    <row r="1282" spans="2:3">
      <c r="B1282" s="78">
        <v>0.86041666666666705</v>
      </c>
      <c r="C1282" s="78">
        <v>0.86111111111111105</v>
      </c>
    </row>
    <row r="1283" spans="2:3">
      <c r="B1283" s="78">
        <v>0.86111111111111105</v>
      </c>
      <c r="C1283" s="78">
        <v>0.86180555555555605</v>
      </c>
    </row>
    <row r="1284" spans="2:3">
      <c r="B1284" s="78">
        <v>0.86180555555555605</v>
      </c>
      <c r="C1284" s="78">
        <v>0.86250000000000004</v>
      </c>
    </row>
    <row r="1285" spans="2:3">
      <c r="B1285" s="78">
        <v>0.86250000000000004</v>
      </c>
      <c r="C1285" s="78">
        <v>0.86319444444444404</v>
      </c>
    </row>
    <row r="1286" spans="2:3">
      <c r="B1286" s="78">
        <v>0.86319444444444404</v>
      </c>
      <c r="C1286" s="78">
        <v>0.86388888888888904</v>
      </c>
    </row>
    <row r="1287" spans="2:3">
      <c r="B1287" s="78">
        <v>0.86388888888888904</v>
      </c>
      <c r="C1287" s="78">
        <v>0.86458333333333304</v>
      </c>
    </row>
    <row r="1288" spans="2:3">
      <c r="B1288" s="78">
        <v>0.86458333333333304</v>
      </c>
      <c r="C1288" s="78">
        <v>0.86527777777777803</v>
      </c>
    </row>
    <row r="1289" spans="2:3">
      <c r="B1289" s="78">
        <v>0.86527777777777803</v>
      </c>
      <c r="C1289" s="78">
        <v>0.86597222222222203</v>
      </c>
    </row>
    <row r="1290" spans="2:3">
      <c r="B1290" s="78">
        <v>0.86597222222222203</v>
      </c>
      <c r="C1290" s="78">
        <v>0.86666666666666703</v>
      </c>
    </row>
    <row r="1291" spans="2:3">
      <c r="B1291" s="78">
        <v>0.86666666666666703</v>
      </c>
      <c r="C1291" s="78">
        <v>0.86736111111111103</v>
      </c>
    </row>
    <row r="1292" spans="2:3">
      <c r="B1292" s="78">
        <v>0.86736111111111103</v>
      </c>
      <c r="C1292" s="78">
        <v>0.86805555555555602</v>
      </c>
    </row>
    <row r="1293" spans="2:3">
      <c r="B1293" s="78">
        <v>0.86805555555555602</v>
      </c>
      <c r="C1293" s="78">
        <v>0.86875000000000002</v>
      </c>
    </row>
    <row r="1294" spans="2:3">
      <c r="B1294" s="78">
        <v>0.86875000000000002</v>
      </c>
      <c r="C1294" s="78">
        <v>0.86944444444444402</v>
      </c>
    </row>
    <row r="1295" spans="2:3">
      <c r="B1295" s="78">
        <v>0.86944444444444402</v>
      </c>
      <c r="C1295" s="78">
        <v>0.87013888888888902</v>
      </c>
    </row>
    <row r="1296" spans="2:3">
      <c r="B1296" s="78">
        <v>0.87013888888888902</v>
      </c>
      <c r="C1296" s="78">
        <v>0.87083333333333302</v>
      </c>
    </row>
    <row r="1297" spans="2:3">
      <c r="B1297" s="78">
        <v>0.87083333333333302</v>
      </c>
      <c r="C1297" s="78">
        <v>0.87152777777777801</v>
      </c>
    </row>
    <row r="1298" spans="2:3">
      <c r="B1298" s="78">
        <v>0.87152777777777801</v>
      </c>
      <c r="C1298" s="78">
        <v>0.87222222222222201</v>
      </c>
    </row>
    <row r="1299" spans="2:3">
      <c r="B1299" s="78">
        <v>0.87222222222222201</v>
      </c>
      <c r="C1299" s="78">
        <v>0.87291666666666701</v>
      </c>
    </row>
    <row r="1300" spans="2:3">
      <c r="B1300" s="78">
        <v>0.87291666666666701</v>
      </c>
      <c r="C1300" s="78">
        <v>0.87361111111111101</v>
      </c>
    </row>
    <row r="1301" spans="2:3">
      <c r="B1301" s="78">
        <v>0.87361111111111101</v>
      </c>
      <c r="C1301" s="78">
        <v>0.874305555555556</v>
      </c>
    </row>
    <row r="1302" spans="2:3">
      <c r="B1302" s="78">
        <v>0.874305555555556</v>
      </c>
      <c r="C1302" s="78">
        <v>0.875</v>
      </c>
    </row>
    <row r="1303" spans="2:3">
      <c r="B1303" s="78">
        <v>0.875</v>
      </c>
      <c r="C1303" s="78">
        <v>0.875694444444444</v>
      </c>
    </row>
    <row r="1304" spans="2:3">
      <c r="B1304" s="78">
        <v>0.875694444444444</v>
      </c>
      <c r="C1304" s="78">
        <v>0.87638888888888899</v>
      </c>
    </row>
    <row r="1305" spans="2:3">
      <c r="B1305" s="78">
        <v>0.87638888888888899</v>
      </c>
      <c r="C1305" s="78">
        <v>0.87708333333333299</v>
      </c>
    </row>
    <row r="1306" spans="2:3">
      <c r="B1306" s="78">
        <v>0.87708333333333299</v>
      </c>
      <c r="C1306" s="78">
        <v>0.87777777777777799</v>
      </c>
    </row>
    <row r="1307" spans="2:3">
      <c r="B1307" s="78">
        <v>0.87777777777777799</v>
      </c>
      <c r="C1307" s="78">
        <v>0.87847222222222199</v>
      </c>
    </row>
    <row r="1308" spans="2:3">
      <c r="B1308" s="78">
        <v>0.87847222222222199</v>
      </c>
      <c r="C1308" s="78">
        <v>0.87916666666666698</v>
      </c>
    </row>
    <row r="1309" spans="2:3">
      <c r="B1309" s="78">
        <v>0.87916666666666698</v>
      </c>
      <c r="C1309" s="78">
        <v>0.87986111111111098</v>
      </c>
    </row>
    <row r="1310" spans="2:3">
      <c r="B1310" s="78">
        <v>0.87986111111111098</v>
      </c>
      <c r="C1310" s="78">
        <v>0.88055555555555598</v>
      </c>
    </row>
    <row r="1311" spans="2:3">
      <c r="B1311" s="78">
        <v>0.88055555555555598</v>
      </c>
      <c r="C1311" s="78">
        <v>0.88124999999999998</v>
      </c>
    </row>
    <row r="1312" spans="2:3">
      <c r="B1312" s="78">
        <v>0.88124999999999998</v>
      </c>
      <c r="C1312" s="78">
        <v>0.88194444444444497</v>
      </c>
    </row>
    <row r="1313" spans="2:3">
      <c r="B1313" s="78">
        <v>0.88194444444444497</v>
      </c>
      <c r="C1313" s="78">
        <v>0.88263888888888897</v>
      </c>
    </row>
    <row r="1314" spans="2:3">
      <c r="B1314" s="78">
        <v>0.88263888888888897</v>
      </c>
      <c r="C1314" s="78">
        <v>0.88333333333333297</v>
      </c>
    </row>
    <row r="1315" spans="2:3">
      <c r="B1315" s="78">
        <v>0.88333333333333297</v>
      </c>
      <c r="C1315" s="78">
        <v>0.88402777777777797</v>
      </c>
    </row>
    <row r="1316" spans="2:3">
      <c r="B1316" s="78">
        <v>0.88402777777777797</v>
      </c>
      <c r="C1316" s="78">
        <v>0.88472222222222197</v>
      </c>
    </row>
    <row r="1317" spans="2:3">
      <c r="B1317" s="78">
        <v>0.88472222222222197</v>
      </c>
      <c r="C1317" s="78">
        <v>0.88541666666666696</v>
      </c>
    </row>
    <row r="1318" spans="2:3">
      <c r="B1318" s="78">
        <v>0.88541666666666696</v>
      </c>
      <c r="C1318" s="78">
        <v>0.88611111111111096</v>
      </c>
    </row>
    <row r="1319" spans="2:3">
      <c r="B1319" s="78">
        <v>0.88611111111111096</v>
      </c>
      <c r="C1319" s="78">
        <v>0.88680555555555596</v>
      </c>
    </row>
    <row r="1320" spans="2:3">
      <c r="B1320" s="78">
        <v>0.88680555555555596</v>
      </c>
      <c r="C1320" s="78">
        <v>0.88749999999999996</v>
      </c>
    </row>
    <row r="1321" spans="2:3">
      <c r="B1321" s="78">
        <v>0.88749999999999996</v>
      </c>
      <c r="C1321" s="78">
        <v>0.88819444444444495</v>
      </c>
    </row>
    <row r="1322" spans="2:3">
      <c r="B1322" s="78">
        <v>0.88819444444444495</v>
      </c>
      <c r="C1322" s="78">
        <v>0.88888888888888895</v>
      </c>
    </row>
    <row r="1323" spans="2:3">
      <c r="B1323" s="78">
        <v>0.88888888888888895</v>
      </c>
      <c r="C1323" s="78">
        <v>0.88958333333333295</v>
      </c>
    </row>
    <row r="1324" spans="2:3">
      <c r="B1324" s="78">
        <v>0.88958333333333295</v>
      </c>
      <c r="C1324" s="78">
        <v>0.89027777777777795</v>
      </c>
    </row>
    <row r="1325" spans="2:3">
      <c r="B1325" s="78">
        <v>0.89027777777777795</v>
      </c>
      <c r="C1325" s="78">
        <v>0.89097222222222205</v>
      </c>
    </row>
    <row r="1326" spans="2:3">
      <c r="B1326" s="78">
        <v>0.89097222222222205</v>
      </c>
      <c r="C1326" s="78">
        <v>0.89166666666666705</v>
      </c>
    </row>
    <row r="1327" spans="2:3">
      <c r="B1327" s="78">
        <v>0.89166666666666705</v>
      </c>
      <c r="C1327" s="78">
        <v>0.89236111111111105</v>
      </c>
    </row>
    <row r="1328" spans="2:3">
      <c r="B1328" s="78">
        <v>0.89236111111111105</v>
      </c>
      <c r="C1328" s="78">
        <v>0.89305555555555605</v>
      </c>
    </row>
    <row r="1329" spans="2:3">
      <c r="B1329" s="78">
        <v>0.89305555555555605</v>
      </c>
      <c r="C1329" s="78">
        <v>0.89375000000000004</v>
      </c>
    </row>
    <row r="1330" spans="2:3">
      <c r="B1330" s="78">
        <v>0.89375000000000004</v>
      </c>
      <c r="C1330" s="78">
        <v>0.89444444444444404</v>
      </c>
    </row>
    <row r="1331" spans="2:3">
      <c r="B1331" s="78">
        <v>0.89444444444444404</v>
      </c>
      <c r="C1331" s="78">
        <v>0.89513888888888904</v>
      </c>
    </row>
    <row r="1332" spans="2:3">
      <c r="B1332" s="78">
        <v>0.89513888888888904</v>
      </c>
      <c r="C1332" s="78">
        <v>0.89583333333333304</v>
      </c>
    </row>
    <row r="1333" spans="2:3">
      <c r="B1333" s="78">
        <v>0.89583333333333304</v>
      </c>
      <c r="C1333" s="78">
        <v>0.89652777777777803</v>
      </c>
    </row>
    <row r="1334" spans="2:3">
      <c r="B1334" s="78">
        <v>0.89652777777777803</v>
      </c>
      <c r="C1334" s="78">
        <v>0.89722222222222203</v>
      </c>
    </row>
    <row r="1335" spans="2:3">
      <c r="B1335" s="78">
        <v>0.89722222222222203</v>
      </c>
      <c r="C1335" s="78">
        <v>0.89791666666666703</v>
      </c>
    </row>
    <row r="1336" spans="2:3">
      <c r="B1336" s="78">
        <v>0.89791666666666703</v>
      </c>
      <c r="C1336" s="78">
        <v>0.89861111111111103</v>
      </c>
    </row>
    <row r="1337" spans="2:3">
      <c r="B1337" s="78">
        <v>0.89861111111111103</v>
      </c>
      <c r="C1337" s="78">
        <v>0.89930555555555602</v>
      </c>
    </row>
    <row r="1338" spans="2:3">
      <c r="B1338" s="78">
        <v>0.89930555555555602</v>
      </c>
      <c r="C1338" s="78">
        <v>0.9</v>
      </c>
    </row>
    <row r="1339" spans="2:3">
      <c r="B1339" s="78">
        <v>0.9</v>
      </c>
      <c r="C1339" s="78">
        <v>0.90069444444444402</v>
      </c>
    </row>
    <row r="1340" spans="2:3">
      <c r="B1340" s="78">
        <v>0.90069444444444402</v>
      </c>
      <c r="C1340" s="78">
        <v>0.90138888888888902</v>
      </c>
    </row>
    <row r="1341" spans="2:3">
      <c r="B1341" s="78">
        <v>0.90138888888888902</v>
      </c>
      <c r="C1341" s="78">
        <v>0.90208333333333302</v>
      </c>
    </row>
    <row r="1342" spans="2:3">
      <c r="B1342" s="78">
        <v>0.90208333333333302</v>
      </c>
      <c r="C1342" s="78">
        <v>0.90277777777777801</v>
      </c>
    </row>
    <row r="1343" spans="2:3">
      <c r="B1343" s="78">
        <v>0.90277777777777801</v>
      </c>
      <c r="C1343" s="78">
        <v>0.90347222222222201</v>
      </c>
    </row>
    <row r="1344" spans="2:3">
      <c r="B1344" s="78">
        <v>0.90347222222222201</v>
      </c>
      <c r="C1344" s="78">
        <v>0.90416666666666701</v>
      </c>
    </row>
    <row r="1345" spans="2:3">
      <c r="B1345" s="78">
        <v>0.90416666666666701</v>
      </c>
      <c r="C1345" s="78">
        <v>0.90486111111111101</v>
      </c>
    </row>
    <row r="1346" spans="2:3">
      <c r="B1346" s="78">
        <v>0.90486111111111101</v>
      </c>
      <c r="C1346" s="78">
        <v>0.905555555555556</v>
      </c>
    </row>
    <row r="1347" spans="2:3">
      <c r="B1347" s="78">
        <v>0.905555555555556</v>
      </c>
      <c r="C1347" s="78">
        <v>0.90625</v>
      </c>
    </row>
    <row r="1348" spans="2:3">
      <c r="B1348" s="78">
        <v>0.90625</v>
      </c>
      <c r="C1348" s="78">
        <v>0.906944444444444</v>
      </c>
    </row>
    <row r="1349" spans="2:3">
      <c r="B1349" s="78">
        <v>0.906944444444444</v>
      </c>
      <c r="C1349" s="78">
        <v>0.90763888888888899</v>
      </c>
    </row>
    <row r="1350" spans="2:3">
      <c r="B1350" s="78">
        <v>0.90763888888888899</v>
      </c>
      <c r="C1350" s="78">
        <v>0.90833333333333299</v>
      </c>
    </row>
    <row r="1351" spans="2:3">
      <c r="B1351" s="78">
        <v>0.90833333333333299</v>
      </c>
      <c r="C1351" s="78">
        <v>0.90902777777777799</v>
      </c>
    </row>
    <row r="1352" spans="2:3">
      <c r="B1352" s="78">
        <v>0.90902777777777799</v>
      </c>
      <c r="C1352" s="78">
        <v>0.90972222222222199</v>
      </c>
    </row>
    <row r="1353" spans="2:3">
      <c r="B1353" s="78">
        <v>0.90972222222222199</v>
      </c>
      <c r="C1353" s="78">
        <v>0.91041666666666698</v>
      </c>
    </row>
    <row r="1354" spans="2:3">
      <c r="B1354" s="78">
        <v>0.91041666666666698</v>
      </c>
      <c r="C1354" s="78">
        <v>0.91111111111111098</v>
      </c>
    </row>
    <row r="1355" spans="2:3">
      <c r="B1355" s="78">
        <v>0.91111111111111098</v>
      </c>
      <c r="C1355" s="78">
        <v>0.91180555555555598</v>
      </c>
    </row>
    <row r="1356" spans="2:3">
      <c r="B1356" s="78">
        <v>0.91180555555555598</v>
      </c>
      <c r="C1356" s="78">
        <v>0.91249999999999998</v>
      </c>
    </row>
    <row r="1357" spans="2:3">
      <c r="B1357" s="78">
        <v>0.91249999999999998</v>
      </c>
      <c r="C1357" s="78">
        <v>0.91319444444444497</v>
      </c>
    </row>
    <row r="1358" spans="2:3">
      <c r="B1358" s="78">
        <v>0.91319444444444497</v>
      </c>
      <c r="C1358" s="78">
        <v>0.91388888888888897</v>
      </c>
    </row>
    <row r="1359" spans="2:3">
      <c r="B1359" s="78">
        <v>0.91388888888888897</v>
      </c>
      <c r="C1359" s="78">
        <v>0.91458333333333297</v>
      </c>
    </row>
    <row r="1360" spans="2:3">
      <c r="B1360" s="78">
        <v>0.91458333333333297</v>
      </c>
      <c r="C1360" s="78">
        <v>0.91527777777777797</v>
      </c>
    </row>
    <row r="1361" spans="2:3">
      <c r="B1361" s="78">
        <v>0.91527777777777797</v>
      </c>
      <c r="C1361" s="78">
        <v>0.91597222222222197</v>
      </c>
    </row>
    <row r="1362" spans="2:3">
      <c r="B1362" s="78">
        <v>0.91597222222222197</v>
      </c>
      <c r="C1362" s="78">
        <v>0.91666666666666696</v>
      </c>
    </row>
    <row r="1363" spans="2:3">
      <c r="B1363" s="78">
        <v>0.91666666666666696</v>
      </c>
      <c r="C1363" s="78">
        <v>0.91736111111111096</v>
      </c>
    </row>
    <row r="1364" spans="2:3">
      <c r="B1364" s="78">
        <v>0.91736111111111096</v>
      </c>
      <c r="C1364" s="78">
        <v>0.91805555555555596</v>
      </c>
    </row>
    <row r="1365" spans="2:3">
      <c r="B1365" s="78">
        <v>0.91805555555555596</v>
      </c>
      <c r="C1365" s="78">
        <v>0.91874999999999996</v>
      </c>
    </row>
    <row r="1366" spans="2:3">
      <c r="B1366" s="78">
        <v>0.91874999999999996</v>
      </c>
      <c r="C1366" s="78">
        <v>0.91944444444444495</v>
      </c>
    </row>
    <row r="1367" spans="2:3">
      <c r="B1367" s="78">
        <v>0.91944444444444495</v>
      </c>
      <c r="C1367" s="78">
        <v>0.92013888888888895</v>
      </c>
    </row>
    <row r="1368" spans="2:3">
      <c r="B1368" s="78">
        <v>0.92013888888888895</v>
      </c>
      <c r="C1368" s="78">
        <v>0.92083333333333295</v>
      </c>
    </row>
    <row r="1369" spans="2:3">
      <c r="B1369" s="78">
        <v>0.92083333333333295</v>
      </c>
      <c r="C1369" s="78">
        <v>0.92152777777777795</v>
      </c>
    </row>
    <row r="1370" spans="2:3">
      <c r="B1370" s="78">
        <v>0.92152777777777795</v>
      </c>
      <c r="C1370" s="78">
        <v>0.92222222222222205</v>
      </c>
    </row>
    <row r="1371" spans="2:3">
      <c r="B1371" s="78">
        <v>0.92222222222222205</v>
      </c>
      <c r="C1371" s="78">
        <v>0.92291666666666705</v>
      </c>
    </row>
    <row r="1372" spans="2:3">
      <c r="B1372" s="78">
        <v>0.92291666666666705</v>
      </c>
      <c r="C1372" s="78">
        <v>0.92361111111111105</v>
      </c>
    </row>
    <row r="1373" spans="2:3">
      <c r="B1373" s="78">
        <v>0.92361111111111105</v>
      </c>
      <c r="C1373" s="78">
        <v>0.92430555555555605</v>
      </c>
    </row>
    <row r="1374" spans="2:3">
      <c r="B1374" s="78">
        <v>0.92430555555555605</v>
      </c>
      <c r="C1374" s="78">
        <v>0.92500000000000004</v>
      </c>
    </row>
    <row r="1375" spans="2:3">
      <c r="B1375" s="78">
        <v>0.92500000000000004</v>
      </c>
      <c r="C1375" s="78">
        <v>0.92569444444444404</v>
      </c>
    </row>
    <row r="1376" spans="2:3">
      <c r="B1376" s="78">
        <v>0.92569444444444404</v>
      </c>
      <c r="C1376" s="78">
        <v>0.92638888888888904</v>
      </c>
    </row>
    <row r="1377" spans="2:3">
      <c r="B1377" s="78">
        <v>0.92638888888888904</v>
      </c>
      <c r="C1377" s="78">
        <v>0.92708333333333304</v>
      </c>
    </row>
    <row r="1378" spans="2:3">
      <c r="B1378" s="78">
        <v>0.92708333333333304</v>
      </c>
      <c r="C1378" s="78">
        <v>0.92777777777777803</v>
      </c>
    </row>
    <row r="1379" spans="2:3">
      <c r="B1379" s="78">
        <v>0.92777777777777803</v>
      </c>
      <c r="C1379" s="78">
        <v>0.92847222222222203</v>
      </c>
    </row>
    <row r="1380" spans="2:3">
      <c r="B1380" s="78">
        <v>0.92847222222222203</v>
      </c>
      <c r="C1380" s="78">
        <v>0.92916666666666703</v>
      </c>
    </row>
    <row r="1381" spans="2:3">
      <c r="B1381" s="78">
        <v>0.92916666666666703</v>
      </c>
      <c r="C1381" s="78">
        <v>0.92986111111111103</v>
      </c>
    </row>
    <row r="1382" spans="2:3">
      <c r="B1382" s="78">
        <v>0.92986111111111103</v>
      </c>
      <c r="C1382" s="78">
        <v>0.93055555555555602</v>
      </c>
    </row>
    <row r="1383" spans="2:3">
      <c r="B1383" s="78">
        <v>0.93055555555555602</v>
      </c>
      <c r="C1383" s="78">
        <v>0.93125000000000002</v>
      </c>
    </row>
    <row r="1384" spans="2:3">
      <c r="B1384" s="78">
        <v>0.93125000000000002</v>
      </c>
      <c r="C1384" s="78">
        <v>0.93194444444444402</v>
      </c>
    </row>
    <row r="1385" spans="2:3">
      <c r="B1385" s="78">
        <v>0.93194444444444402</v>
      </c>
      <c r="C1385" s="78">
        <v>0.93263888888888902</v>
      </c>
    </row>
    <row r="1386" spans="2:3">
      <c r="B1386" s="78">
        <v>0.93263888888888902</v>
      </c>
      <c r="C1386" s="78">
        <v>0.93333333333333302</v>
      </c>
    </row>
    <row r="1387" spans="2:3">
      <c r="B1387" s="78">
        <v>0.93333333333333302</v>
      </c>
      <c r="C1387" s="78">
        <v>0.93402777777777801</v>
      </c>
    </row>
    <row r="1388" spans="2:3">
      <c r="B1388" s="78">
        <v>0.93402777777777801</v>
      </c>
      <c r="C1388" s="78">
        <v>0.93472222222222201</v>
      </c>
    </row>
    <row r="1389" spans="2:3">
      <c r="B1389" s="78">
        <v>0.93472222222222201</v>
      </c>
      <c r="C1389" s="78">
        <v>0.93541666666666701</v>
      </c>
    </row>
    <row r="1390" spans="2:3">
      <c r="B1390" s="78">
        <v>0.93541666666666701</v>
      </c>
      <c r="C1390" s="78">
        <v>0.93611111111111101</v>
      </c>
    </row>
    <row r="1391" spans="2:3">
      <c r="B1391" s="78">
        <v>0.93611111111111101</v>
      </c>
      <c r="C1391" s="78">
        <v>0.936805555555556</v>
      </c>
    </row>
    <row r="1392" spans="2:3">
      <c r="B1392" s="78">
        <v>0.936805555555556</v>
      </c>
      <c r="C1392" s="78">
        <v>0.9375</v>
      </c>
    </row>
    <row r="1393" spans="2:3">
      <c r="B1393" s="78">
        <v>0.9375</v>
      </c>
      <c r="C1393" s="78">
        <v>0.938194444444444</v>
      </c>
    </row>
    <row r="1394" spans="2:3">
      <c r="B1394" s="78">
        <v>0.938194444444444</v>
      </c>
      <c r="C1394" s="78">
        <v>0.93888888888888899</v>
      </c>
    </row>
    <row r="1395" spans="2:3">
      <c r="B1395" s="78">
        <v>0.93888888888888899</v>
      </c>
      <c r="C1395" s="78">
        <v>0.93958333333333299</v>
      </c>
    </row>
    <row r="1396" spans="2:3">
      <c r="B1396" s="78">
        <v>0.93958333333333299</v>
      </c>
      <c r="C1396" s="78">
        <v>0.94027777777777799</v>
      </c>
    </row>
    <row r="1397" spans="2:3">
      <c r="B1397" s="78">
        <v>0.94027777777777799</v>
      </c>
      <c r="C1397" s="78">
        <v>0.94097222222222199</v>
      </c>
    </row>
    <row r="1398" spans="2:3">
      <c r="B1398" s="78">
        <v>0.94097222222222199</v>
      </c>
      <c r="C1398" s="78">
        <v>0.94166666666666698</v>
      </c>
    </row>
    <row r="1399" spans="2:3">
      <c r="B1399" s="78">
        <v>0.94166666666666698</v>
      </c>
      <c r="C1399" s="78">
        <v>0.94236111111111098</v>
      </c>
    </row>
    <row r="1400" spans="2:3">
      <c r="B1400" s="78">
        <v>0.94236111111111098</v>
      </c>
      <c r="C1400" s="78">
        <v>0.94305555555555598</v>
      </c>
    </row>
    <row r="1401" spans="2:3">
      <c r="B1401" s="78">
        <v>0.94305555555555598</v>
      </c>
      <c r="C1401" s="78">
        <v>0.94374999999999998</v>
      </c>
    </row>
    <row r="1402" spans="2:3">
      <c r="B1402" s="78">
        <v>0.94374999999999998</v>
      </c>
      <c r="C1402" s="78">
        <v>0.94444444444444497</v>
      </c>
    </row>
    <row r="1403" spans="2:3">
      <c r="B1403" s="78">
        <v>0.94444444444444497</v>
      </c>
      <c r="C1403" s="78">
        <v>0.94513888888888897</v>
      </c>
    </row>
    <row r="1404" spans="2:3">
      <c r="B1404" s="78">
        <v>0.94513888888888897</v>
      </c>
      <c r="C1404" s="78">
        <v>0.94583333333333297</v>
      </c>
    </row>
    <row r="1405" spans="2:3">
      <c r="B1405" s="78">
        <v>0.94583333333333297</v>
      </c>
      <c r="C1405" s="78">
        <v>0.94652777777777797</v>
      </c>
    </row>
    <row r="1406" spans="2:3">
      <c r="B1406" s="78">
        <v>0.94652777777777797</v>
      </c>
      <c r="C1406" s="78">
        <v>0.94722222222222197</v>
      </c>
    </row>
    <row r="1407" spans="2:3">
      <c r="B1407" s="78">
        <v>0.94722222222222197</v>
      </c>
      <c r="C1407" s="78">
        <v>0.94791666666666696</v>
      </c>
    </row>
    <row r="1408" spans="2:3">
      <c r="B1408" s="78">
        <v>0.94791666666666696</v>
      </c>
      <c r="C1408" s="78">
        <v>0.94861111111111096</v>
      </c>
    </row>
    <row r="1409" spans="2:3">
      <c r="B1409" s="78">
        <v>0.94861111111111096</v>
      </c>
      <c r="C1409" s="78">
        <v>0.94930555555555596</v>
      </c>
    </row>
    <row r="1410" spans="2:3">
      <c r="B1410" s="78">
        <v>0.94930555555555596</v>
      </c>
      <c r="C1410" s="78">
        <v>0.95</v>
      </c>
    </row>
    <row r="1411" spans="2:3">
      <c r="B1411" s="78">
        <v>0.95</v>
      </c>
      <c r="C1411" s="78">
        <v>0.95069444444444495</v>
      </c>
    </row>
    <row r="1412" spans="2:3">
      <c r="B1412" s="78">
        <v>0.95069444444444495</v>
      </c>
      <c r="C1412" s="78">
        <v>0.95138888888888895</v>
      </c>
    </row>
    <row r="1413" spans="2:3">
      <c r="B1413" s="78">
        <v>0.95138888888888895</v>
      </c>
      <c r="C1413" s="78">
        <v>0.95208333333333295</v>
      </c>
    </row>
    <row r="1414" spans="2:3">
      <c r="B1414" s="78">
        <v>0.95208333333333295</v>
      </c>
      <c r="C1414" s="78">
        <v>0.95277777777777795</v>
      </c>
    </row>
    <row r="1415" spans="2:3">
      <c r="B1415" s="78">
        <v>0.95277777777777795</v>
      </c>
      <c r="C1415" s="78">
        <v>0.95347222222222205</v>
      </c>
    </row>
    <row r="1416" spans="2:3">
      <c r="B1416" s="78">
        <v>0.95347222222222205</v>
      </c>
      <c r="C1416" s="78">
        <v>0.95416666666666705</v>
      </c>
    </row>
    <row r="1417" spans="2:3">
      <c r="B1417" s="78">
        <v>0.95416666666666705</v>
      </c>
      <c r="C1417" s="78">
        <v>0.95486111111111105</v>
      </c>
    </row>
    <row r="1418" spans="2:3">
      <c r="B1418" s="78">
        <v>0.95486111111111105</v>
      </c>
      <c r="C1418" s="78">
        <v>0.95555555555555605</v>
      </c>
    </row>
    <row r="1419" spans="2:3">
      <c r="B1419" s="78">
        <v>0.95555555555555605</v>
      </c>
      <c r="C1419" s="78">
        <v>0.95625000000000004</v>
      </c>
    </row>
    <row r="1420" spans="2:3">
      <c r="B1420" s="78">
        <v>0.95625000000000004</v>
      </c>
      <c r="C1420" s="78">
        <v>0.95694444444444404</v>
      </c>
    </row>
    <row r="1421" spans="2:3">
      <c r="B1421" s="78">
        <v>0.95694444444444404</v>
      </c>
      <c r="C1421" s="78">
        <v>0.95763888888888904</v>
      </c>
    </row>
    <row r="1422" spans="2:3">
      <c r="B1422" s="78">
        <v>0.95763888888888904</v>
      </c>
      <c r="C1422" s="78">
        <v>0.95833333333333304</v>
      </c>
    </row>
    <row r="1423" spans="2:3">
      <c r="B1423" s="78">
        <v>0.95833333333333304</v>
      </c>
      <c r="C1423" s="78">
        <v>0.95902777777777803</v>
      </c>
    </row>
    <row r="1424" spans="2:3">
      <c r="B1424" s="78">
        <v>0.95902777777777803</v>
      </c>
      <c r="C1424" s="78">
        <v>0.95972222222222203</v>
      </c>
    </row>
    <row r="1425" spans="2:3">
      <c r="B1425" s="78">
        <v>0.95972222222222203</v>
      </c>
      <c r="C1425" s="78">
        <v>0.96041666666666703</v>
      </c>
    </row>
    <row r="1426" spans="2:3">
      <c r="B1426" s="78">
        <v>0.96041666666666703</v>
      </c>
      <c r="C1426" s="78">
        <v>0.96111111111111103</v>
      </c>
    </row>
    <row r="1427" spans="2:3">
      <c r="B1427" s="78">
        <v>0.96111111111111103</v>
      </c>
      <c r="C1427" s="78">
        <v>0.96180555555555602</v>
      </c>
    </row>
    <row r="1428" spans="2:3">
      <c r="B1428" s="78">
        <v>0.96180555555555602</v>
      </c>
      <c r="C1428" s="78">
        <v>0.96250000000000002</v>
      </c>
    </row>
    <row r="1429" spans="2:3">
      <c r="B1429" s="78">
        <v>0.96250000000000002</v>
      </c>
      <c r="C1429" s="78">
        <v>0.96319444444444402</v>
      </c>
    </row>
    <row r="1430" spans="2:3">
      <c r="B1430" s="78">
        <v>0.96319444444444402</v>
      </c>
      <c r="C1430" s="78">
        <v>0.96388888888888902</v>
      </c>
    </row>
    <row r="1431" spans="2:3">
      <c r="B1431" s="78">
        <v>0.96388888888888902</v>
      </c>
      <c r="C1431" s="78">
        <v>0.96458333333333302</v>
      </c>
    </row>
    <row r="1432" spans="2:3">
      <c r="B1432" s="78">
        <v>0.96458333333333302</v>
      </c>
      <c r="C1432" s="78">
        <v>0.96527777777777801</v>
      </c>
    </row>
    <row r="1433" spans="2:3">
      <c r="B1433" s="78">
        <v>0.96527777777777801</v>
      </c>
      <c r="C1433" s="78">
        <v>0.96597222222222201</v>
      </c>
    </row>
    <row r="1434" spans="2:3">
      <c r="B1434" s="78">
        <v>0.96597222222222201</v>
      </c>
      <c r="C1434" s="78">
        <v>0.96666666666666701</v>
      </c>
    </row>
    <row r="1435" spans="2:3">
      <c r="B1435" s="78">
        <v>0.96666666666666701</v>
      </c>
      <c r="C1435" s="78">
        <v>0.96736111111111101</v>
      </c>
    </row>
    <row r="1436" spans="2:3">
      <c r="B1436" s="78">
        <v>0.96736111111111101</v>
      </c>
      <c r="C1436" s="78">
        <v>0.968055555555556</v>
      </c>
    </row>
    <row r="1437" spans="2:3">
      <c r="B1437" s="78">
        <v>0.968055555555556</v>
      </c>
      <c r="C1437" s="78">
        <v>0.96875</v>
      </c>
    </row>
    <row r="1438" spans="2:3">
      <c r="B1438" s="78">
        <v>0.96875</v>
      </c>
      <c r="C1438" s="78">
        <v>0.969444444444444</v>
      </c>
    </row>
    <row r="1439" spans="2:3">
      <c r="B1439" s="78">
        <v>0.969444444444444</v>
      </c>
      <c r="C1439" s="78">
        <v>0.97013888888888899</v>
      </c>
    </row>
    <row r="1440" spans="2:3">
      <c r="B1440" s="78">
        <v>0.97013888888888899</v>
      </c>
      <c r="C1440" s="78">
        <v>0.97083333333333299</v>
      </c>
    </row>
    <row r="1441" spans="2:3">
      <c r="B1441" s="78">
        <v>0.97083333333333299</v>
      </c>
      <c r="C1441" s="78">
        <v>0.97152777777777799</v>
      </c>
    </row>
    <row r="1442" spans="2:3">
      <c r="B1442" s="78">
        <v>0.97152777777777799</v>
      </c>
      <c r="C1442" s="78">
        <v>0.97222222222222199</v>
      </c>
    </row>
    <row r="1443" spans="2:3">
      <c r="B1443" s="78">
        <v>0.97222222222222199</v>
      </c>
      <c r="C1443" s="78">
        <v>0.97291666666666698</v>
      </c>
    </row>
    <row r="1444" spans="2:3">
      <c r="B1444" s="78">
        <v>0.97291666666666698</v>
      </c>
      <c r="C1444" s="78">
        <v>0.97361111111111098</v>
      </c>
    </row>
    <row r="1445" spans="2:3">
      <c r="B1445" s="78">
        <v>0.97361111111111098</v>
      </c>
      <c r="C1445" s="78">
        <v>0.97430555555555598</v>
      </c>
    </row>
    <row r="1446" spans="2:3">
      <c r="B1446" s="78">
        <v>0.97430555555555598</v>
      </c>
      <c r="C1446" s="78">
        <v>0.97499999999999998</v>
      </c>
    </row>
    <row r="1447" spans="2:3">
      <c r="B1447" s="78">
        <v>0.97499999999999998</v>
      </c>
      <c r="C1447" s="78">
        <v>0.97569444444444497</v>
      </c>
    </row>
    <row r="1448" spans="2:3">
      <c r="B1448" s="78">
        <v>0.97569444444444497</v>
      </c>
      <c r="C1448" s="78">
        <v>0.97638888888888897</v>
      </c>
    </row>
    <row r="1449" spans="2:3">
      <c r="B1449" s="78">
        <v>0.97638888888888897</v>
      </c>
      <c r="C1449" s="78">
        <v>0.97708333333333297</v>
      </c>
    </row>
    <row r="1450" spans="2:3">
      <c r="B1450" s="78">
        <v>0.97708333333333297</v>
      </c>
      <c r="C1450" s="78">
        <v>0.97777777777777797</v>
      </c>
    </row>
    <row r="1451" spans="2:3">
      <c r="B1451" s="78">
        <v>0.97777777777777797</v>
      </c>
      <c r="C1451" s="78">
        <v>0.97847222222222197</v>
      </c>
    </row>
    <row r="1452" spans="2:3">
      <c r="B1452" s="78">
        <v>0.97847222222222197</v>
      </c>
      <c r="C1452" s="78">
        <v>0.97916666666666696</v>
      </c>
    </row>
    <row r="1453" spans="2:3">
      <c r="B1453" s="78">
        <v>0.97916666666666696</v>
      </c>
      <c r="C1453" s="78">
        <v>0.97986111111111096</v>
      </c>
    </row>
    <row r="1454" spans="2:3">
      <c r="B1454" s="78">
        <v>0.97986111111111096</v>
      </c>
      <c r="C1454" s="78">
        <v>0.98055555555555596</v>
      </c>
    </row>
    <row r="1455" spans="2:3">
      <c r="B1455" s="78">
        <v>0.98055555555555596</v>
      </c>
      <c r="C1455" s="78">
        <v>0.98124999999999996</v>
      </c>
    </row>
    <row r="1456" spans="2:3">
      <c r="B1456" s="78">
        <v>0.98124999999999996</v>
      </c>
      <c r="C1456" s="78">
        <v>0.98194444444444495</v>
      </c>
    </row>
    <row r="1457" spans="2:3">
      <c r="B1457" s="78">
        <v>0.98194444444444495</v>
      </c>
      <c r="C1457" s="78">
        <v>0.98263888888888895</v>
      </c>
    </row>
    <row r="1458" spans="2:3">
      <c r="B1458" s="78">
        <v>0.98263888888888895</v>
      </c>
      <c r="C1458" s="78">
        <v>0.98333333333333295</v>
      </c>
    </row>
    <row r="1459" spans="2:3">
      <c r="B1459" s="78">
        <v>0.98333333333333295</v>
      </c>
      <c r="C1459" s="78">
        <v>0.98402777777777795</v>
      </c>
    </row>
    <row r="1460" spans="2:3">
      <c r="B1460" s="78">
        <v>0.98402777777777795</v>
      </c>
      <c r="C1460" s="78">
        <v>0.98472222222222205</v>
      </c>
    </row>
    <row r="1461" spans="2:3">
      <c r="B1461" s="78">
        <v>0.98472222222222205</v>
      </c>
      <c r="C1461" s="78">
        <v>0.98541666666666705</v>
      </c>
    </row>
    <row r="1462" spans="2:3">
      <c r="B1462" s="78">
        <v>0.98541666666666705</v>
      </c>
      <c r="C1462" s="78">
        <v>0.98611111111111105</v>
      </c>
    </row>
    <row r="1463" spans="2:3">
      <c r="B1463" s="78">
        <v>0.98611111111111105</v>
      </c>
      <c r="C1463" s="78">
        <v>0.98680555555555605</v>
      </c>
    </row>
    <row r="1464" spans="2:3">
      <c r="B1464" s="78">
        <v>0.98680555555555605</v>
      </c>
      <c r="C1464" s="78">
        <v>0.98750000000000004</v>
      </c>
    </row>
    <row r="1465" spans="2:3">
      <c r="B1465" s="78">
        <v>0.98750000000000004</v>
      </c>
      <c r="C1465" s="78">
        <v>0.98819444444444404</v>
      </c>
    </row>
    <row r="1466" spans="2:3">
      <c r="B1466" s="78">
        <v>0.98819444444444404</v>
      </c>
      <c r="C1466" s="78">
        <v>0.98888888888888904</v>
      </c>
    </row>
    <row r="1467" spans="2:3">
      <c r="B1467" s="78">
        <v>0.98888888888888904</v>
      </c>
      <c r="C1467" s="78">
        <v>0.98958333333333304</v>
      </c>
    </row>
    <row r="1468" spans="2:3">
      <c r="B1468" s="78">
        <v>0.98958333333333304</v>
      </c>
      <c r="C1468" s="78">
        <v>0.99027777777777803</v>
      </c>
    </row>
    <row r="1469" spans="2:3">
      <c r="B1469" s="78">
        <v>0.99027777777777803</v>
      </c>
      <c r="C1469" s="78">
        <v>0.99097222222222203</v>
      </c>
    </row>
    <row r="1470" spans="2:3">
      <c r="B1470" s="78">
        <v>0.99097222222222203</v>
      </c>
      <c r="C1470" s="78">
        <v>0.99166666666666703</v>
      </c>
    </row>
    <row r="1471" spans="2:3">
      <c r="B1471" s="78">
        <v>0.99166666666666703</v>
      </c>
      <c r="C1471" s="78">
        <v>0.99236111111111103</v>
      </c>
    </row>
    <row r="1472" spans="2:3">
      <c r="B1472" s="78">
        <v>0.99236111111111103</v>
      </c>
      <c r="C1472" s="78">
        <v>0.99305555555555602</v>
      </c>
    </row>
    <row r="1473" spans="2:3">
      <c r="B1473" s="78">
        <v>0.99305555555555602</v>
      </c>
      <c r="C1473" s="78">
        <v>0.99375000000000002</v>
      </c>
    </row>
    <row r="1474" spans="2:3">
      <c r="B1474" s="78">
        <v>0.99375000000000002</v>
      </c>
      <c r="C1474" s="78">
        <v>0.99444444444444402</v>
      </c>
    </row>
    <row r="1475" spans="2:3">
      <c r="B1475" s="78">
        <v>0.99444444444444402</v>
      </c>
      <c r="C1475" s="78">
        <v>0.99513888888888902</v>
      </c>
    </row>
    <row r="1476" spans="2:3">
      <c r="B1476" s="78">
        <v>0.99513888888888902</v>
      </c>
      <c r="C1476" s="78">
        <v>0.99583333333333302</v>
      </c>
    </row>
    <row r="1477" spans="2:3">
      <c r="B1477" s="78">
        <v>0.99583333333333302</v>
      </c>
      <c r="C1477" s="78">
        <v>0.99652777777777801</v>
      </c>
    </row>
    <row r="1478" spans="2:3">
      <c r="B1478" s="78">
        <v>0.99652777777777801</v>
      </c>
      <c r="C1478" s="78">
        <v>0.99722222222222201</v>
      </c>
    </row>
    <row r="1479" spans="2:3">
      <c r="B1479" s="78">
        <v>0.99722222222222201</v>
      </c>
      <c r="C1479" s="78">
        <v>0.99791666666666701</v>
      </c>
    </row>
    <row r="1480" spans="2:3">
      <c r="B1480" s="78">
        <v>0.99791666666666701</v>
      </c>
      <c r="C1480" s="78">
        <v>0.99861111111111101</v>
      </c>
    </row>
    <row r="1481" spans="2:3">
      <c r="B1481" s="78">
        <v>0.99861111111111101</v>
      </c>
      <c r="C1481" s="78">
        <v>0.999305555555556</v>
      </c>
    </row>
    <row r="1482" spans="2:3">
      <c r="B1482" s="78">
        <v>0.999305555555556</v>
      </c>
      <c r="C1482" s="32"/>
    </row>
  </sheetData>
  <sheetProtection selectLockedCells="1"/>
  <sortState ref="C34:C37">
    <sortCondition ref="C34"/>
  </sortState>
  <mergeCells count="2">
    <mergeCell ref="A13:B13"/>
    <mergeCell ref="F17:G19"/>
  </mergeCells>
  <conditionalFormatting sqref="F17">
    <cfRule type="containsText" dxfId="12" priority="2" operator="containsText" text="unvoll">
      <formula>NOT(ISERROR(SEARCH("unvoll",F17)))</formula>
    </cfRule>
    <cfRule type="containsText" dxfId="11" priority="3" operator="containsText" text="OK">
      <formula>NOT(ISERROR(SEARCH("OK",F17)))</formula>
    </cfRule>
  </conditionalFormatting>
  <conditionalFormatting sqref="F17:G19">
    <cfRule type="containsText" dxfId="10" priority="1" operator="containsText" text="groß">
      <formula>NOT(ISERROR(SEARCH("groß",F17)))</formula>
    </cfRule>
  </conditionalFormatting>
  <dataValidations count="4">
    <dataValidation type="date" allowBlank="1" showInputMessage="1" showErrorMessage="1" sqref="A15:A23">
      <formula1>41275</formula1>
      <formula2>146463</formula2>
    </dataValidation>
    <dataValidation type="time" allowBlank="1" showInputMessage="1" showErrorMessage="1" sqref="B15:B23">
      <formula1>0</formula1>
      <formula2>0.999305555555556</formula2>
    </dataValidation>
    <dataValidation type="list" allowBlank="1" showInputMessage="1" showErrorMessage="1" sqref="D15:D23">
      <formula1>$C$26:$C$30</formula1>
    </dataValidation>
    <dataValidation type="list" allowBlank="1" showInputMessage="1" showErrorMessage="1" sqref="A8">
      <formula1>$C$34:$C$37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F27:F32 K15:M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V429"/>
  <sheetViews>
    <sheetView zoomScaleNormal="100" workbookViewId="0">
      <selection activeCell="E15" sqref="E15:E49"/>
    </sheetView>
  </sheetViews>
  <sheetFormatPr baseColWidth="10" defaultRowHeight="15"/>
  <cols>
    <col min="1" max="1" width="22.42578125" style="30" customWidth="1"/>
    <col min="2" max="2" width="5.140625" style="30" customWidth="1"/>
    <col min="3" max="3" width="13.42578125" style="30" customWidth="1"/>
    <col min="4" max="4" width="11.28515625" style="30" customWidth="1"/>
    <col min="5" max="5" width="17.5703125" style="30" customWidth="1"/>
    <col min="6" max="6" width="6.28515625" style="248" customWidth="1"/>
    <col min="7" max="7" width="17.5703125" style="30" customWidth="1"/>
    <col min="8" max="8" width="19.140625" style="30" customWidth="1"/>
    <col min="9" max="11" width="6.5703125" style="30" hidden="1" customWidth="1"/>
    <col min="12" max="12" width="20.28515625" style="30" customWidth="1"/>
    <col min="13" max="13" width="8.140625" style="74" customWidth="1"/>
    <col min="14" max="14" width="13.140625" style="30" customWidth="1"/>
    <col min="15" max="15" width="25.28515625" style="30" customWidth="1"/>
    <col min="16" max="16" width="19.85546875" style="30" customWidth="1"/>
    <col min="17" max="18" width="20.140625" style="30" customWidth="1"/>
    <col min="19" max="19" width="23.28515625" style="70" customWidth="1"/>
    <col min="20" max="20" width="15.28515625" style="30" customWidth="1"/>
    <col min="21" max="16384" width="11.42578125" style="30"/>
  </cols>
  <sheetData>
    <row r="1" spans="1:74" ht="35.25" customHeight="1">
      <c r="A1" s="109" t="s">
        <v>172</v>
      </c>
      <c r="B1" s="162"/>
      <c r="C1" s="162"/>
      <c r="D1" s="162"/>
      <c r="E1" s="162"/>
      <c r="F1" s="240"/>
      <c r="G1" s="162"/>
      <c r="H1" s="162"/>
      <c r="I1" s="162"/>
      <c r="J1" s="162"/>
      <c r="K1" s="162"/>
      <c r="L1" s="162"/>
      <c r="M1" s="163"/>
      <c r="N1" s="162"/>
      <c r="O1" s="162"/>
      <c r="P1" s="162"/>
      <c r="Q1" s="162"/>
      <c r="R1" s="162"/>
      <c r="S1" s="164"/>
    </row>
    <row r="2" spans="1:74" ht="15.75" thickBot="1">
      <c r="A2" s="165"/>
      <c r="B2" s="166"/>
      <c r="C2" s="166"/>
      <c r="D2" s="166"/>
      <c r="E2" s="166"/>
      <c r="F2" s="241"/>
      <c r="G2" s="166"/>
      <c r="H2" s="166"/>
      <c r="I2" s="166"/>
      <c r="J2" s="166"/>
      <c r="K2" s="166"/>
      <c r="L2" s="166"/>
      <c r="M2" s="167"/>
      <c r="N2" s="166"/>
      <c r="O2" s="166"/>
      <c r="P2" s="166"/>
      <c r="Q2" s="166"/>
      <c r="R2" s="166"/>
      <c r="S2" s="168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>
      <c r="A3" s="48"/>
      <c r="B3" s="49"/>
      <c r="C3" s="49"/>
      <c r="D3" s="49"/>
      <c r="E3" s="49"/>
      <c r="F3" s="251"/>
      <c r="G3" s="49"/>
      <c r="H3" s="49"/>
      <c r="I3" s="49"/>
      <c r="J3" s="49"/>
      <c r="K3" s="49"/>
      <c r="L3" s="49"/>
      <c r="M3" s="84"/>
      <c r="N3" s="49"/>
      <c r="O3" s="49"/>
      <c r="P3" s="49"/>
      <c r="Q3" s="49"/>
      <c r="R3" s="49"/>
      <c r="S3" s="67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>
      <c r="A4" s="169" t="s">
        <v>232</v>
      </c>
      <c r="B4" s="169"/>
      <c r="C4" s="169"/>
      <c r="D4" s="170"/>
      <c r="E4" s="50"/>
      <c r="F4" s="249"/>
      <c r="G4" s="50"/>
      <c r="H4" s="50"/>
      <c r="I4" s="50"/>
      <c r="J4" s="50"/>
      <c r="K4" s="50"/>
      <c r="L4" s="50"/>
      <c r="M4" s="85"/>
      <c r="N4" s="50"/>
      <c r="O4" s="50"/>
      <c r="P4" s="50"/>
      <c r="Q4" s="50"/>
      <c r="R4" s="50"/>
      <c r="S4" s="6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</row>
    <row r="5" spans="1:74" ht="18">
      <c r="A5" s="221" t="s">
        <v>230</v>
      </c>
      <c r="B5" s="223"/>
      <c r="C5" s="222"/>
      <c r="D5" s="222"/>
      <c r="E5" s="223"/>
      <c r="F5" s="249"/>
      <c r="G5" s="225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68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</row>
    <row r="6" spans="1:74" ht="15" customHeight="1">
      <c r="A6" s="221" t="s">
        <v>231</v>
      </c>
      <c r="B6" s="223"/>
      <c r="C6" s="222"/>
      <c r="D6" s="222"/>
      <c r="E6" s="223"/>
      <c r="F6" s="249"/>
      <c r="G6" s="22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68"/>
    </row>
    <row r="7" spans="1:74" ht="15" customHeight="1">
      <c r="A7" s="221" t="s">
        <v>233</v>
      </c>
      <c r="B7" s="223"/>
      <c r="C7" s="222"/>
      <c r="D7" s="222"/>
      <c r="E7" s="223"/>
      <c r="F7" s="249"/>
      <c r="G7" s="225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68"/>
    </row>
    <row r="8" spans="1:74" ht="18">
      <c r="A8" s="221" t="s">
        <v>234</v>
      </c>
      <c r="B8" s="223"/>
      <c r="C8" s="222"/>
      <c r="D8" s="222"/>
      <c r="E8" s="223"/>
      <c r="F8" s="249"/>
      <c r="G8" s="225"/>
      <c r="H8" s="89"/>
      <c r="I8" s="89"/>
      <c r="J8" s="89"/>
      <c r="K8" s="89"/>
      <c r="L8" s="221"/>
      <c r="M8" s="108"/>
      <c r="N8" s="222"/>
      <c r="O8" s="222"/>
      <c r="P8" s="108"/>
      <c r="Q8" s="50"/>
      <c r="R8" s="50"/>
      <c r="S8" s="68"/>
    </row>
    <row r="9" spans="1:74">
      <c r="A9" s="51"/>
      <c r="B9" s="50"/>
      <c r="C9" s="50"/>
      <c r="D9" s="50"/>
      <c r="E9" s="50"/>
      <c r="F9" s="2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68"/>
    </row>
    <row r="10" spans="1:74">
      <c r="A10" s="285" t="s">
        <v>1</v>
      </c>
      <c r="B10" s="286"/>
      <c r="C10" s="286"/>
      <c r="D10" s="286"/>
      <c r="E10" s="286"/>
      <c r="F10" s="242"/>
      <c r="G10" s="227"/>
      <c r="H10" s="287" t="s">
        <v>4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68"/>
    </row>
    <row r="11" spans="1:74" ht="18">
      <c r="A11" s="148" t="s">
        <v>0</v>
      </c>
      <c r="B11" s="149"/>
      <c r="C11" s="149" t="s">
        <v>5</v>
      </c>
      <c r="D11" s="149" t="s">
        <v>7</v>
      </c>
      <c r="E11" s="149" t="s">
        <v>9</v>
      </c>
      <c r="F11" s="243" t="s">
        <v>247</v>
      </c>
      <c r="G11" s="149" t="s">
        <v>246</v>
      </c>
      <c r="H11" s="150" t="s">
        <v>23</v>
      </c>
      <c r="I11" s="224"/>
      <c r="J11" s="224"/>
      <c r="K11" s="224"/>
      <c r="L11" s="150" t="s">
        <v>17</v>
      </c>
      <c r="M11" s="151" t="s">
        <v>12</v>
      </c>
      <c r="N11" s="150" t="s">
        <v>18</v>
      </c>
      <c r="O11" s="150" t="s">
        <v>19</v>
      </c>
      <c r="P11" s="150" t="s">
        <v>49</v>
      </c>
      <c r="Q11" s="150" t="s">
        <v>45</v>
      </c>
      <c r="R11" s="150" t="s">
        <v>3</v>
      </c>
      <c r="S11" s="68"/>
    </row>
    <row r="12" spans="1:74" ht="18">
      <c r="A12" s="148"/>
      <c r="B12" s="150"/>
      <c r="C12" s="150"/>
      <c r="D12" s="150"/>
      <c r="E12" s="150"/>
      <c r="F12" s="244"/>
      <c r="G12" s="226"/>
      <c r="H12" s="150" t="s">
        <v>24</v>
      </c>
      <c r="I12" s="224"/>
      <c r="J12" s="224"/>
      <c r="K12" s="224"/>
      <c r="L12" s="150" t="s">
        <v>20</v>
      </c>
      <c r="M12" s="151"/>
      <c r="N12" s="150" t="s">
        <v>22</v>
      </c>
      <c r="O12" s="150" t="s">
        <v>21</v>
      </c>
      <c r="P12" s="150" t="s">
        <v>25</v>
      </c>
      <c r="Q12" s="150" t="s">
        <v>25</v>
      </c>
      <c r="R12" s="150"/>
      <c r="S12" s="68"/>
    </row>
    <row r="13" spans="1:74">
      <c r="A13" s="148"/>
      <c r="B13" s="152"/>
      <c r="C13" s="153" t="s">
        <v>6</v>
      </c>
      <c r="D13" s="153" t="s">
        <v>8</v>
      </c>
      <c r="E13" s="153" t="s">
        <v>10</v>
      </c>
      <c r="F13" s="245"/>
      <c r="G13" s="153"/>
      <c r="H13" s="152" t="s">
        <v>26</v>
      </c>
      <c r="I13" s="152"/>
      <c r="J13" s="152"/>
      <c r="K13" s="152"/>
      <c r="L13" s="153" t="s">
        <v>14</v>
      </c>
      <c r="M13" s="154" t="s">
        <v>15</v>
      </c>
      <c r="N13" s="153" t="s">
        <v>14</v>
      </c>
      <c r="O13" s="153" t="s">
        <v>10</v>
      </c>
      <c r="P13" s="153" t="s">
        <v>16</v>
      </c>
      <c r="Q13" s="153" t="s">
        <v>16</v>
      </c>
      <c r="R13" s="153" t="s">
        <v>16</v>
      </c>
      <c r="S13" s="68"/>
      <c r="X13" s="32"/>
      <c r="Y13" s="32"/>
      <c r="Z13" s="75"/>
      <c r="AA13" s="75"/>
      <c r="AB13" s="75"/>
      <c r="AC13" s="75"/>
      <c r="AD13" s="75"/>
      <c r="AE13" s="75"/>
      <c r="AF13" s="30" t="s">
        <v>150</v>
      </c>
      <c r="AG13" s="32" t="s">
        <v>151</v>
      </c>
      <c r="AH13" s="32" t="s">
        <v>162</v>
      </c>
      <c r="AI13" s="75">
        <v>1</v>
      </c>
      <c r="AJ13" s="75">
        <v>2</v>
      </c>
      <c r="AK13" s="75">
        <v>3</v>
      </c>
      <c r="AL13" s="75">
        <v>4</v>
      </c>
      <c r="AM13" s="75">
        <v>5</v>
      </c>
      <c r="AN13" s="75">
        <v>6</v>
      </c>
      <c r="AO13" s="75">
        <v>7</v>
      </c>
      <c r="AP13" s="75">
        <v>8</v>
      </c>
      <c r="AQ13" s="75">
        <v>9</v>
      </c>
      <c r="AR13" s="75">
        <v>10</v>
      </c>
      <c r="AS13" s="75">
        <v>11</v>
      </c>
      <c r="AT13" s="75">
        <v>12</v>
      </c>
      <c r="AU13" s="75">
        <v>13</v>
      </c>
      <c r="AV13" s="75">
        <v>14</v>
      </c>
      <c r="AW13" s="75">
        <v>15</v>
      </c>
      <c r="AX13" s="32"/>
    </row>
    <row r="14" spans="1:74">
      <c r="A14" s="52" t="s">
        <v>2</v>
      </c>
      <c r="B14" s="53"/>
      <c r="C14" s="53"/>
      <c r="D14" s="53"/>
      <c r="E14" s="53"/>
      <c r="F14" s="246"/>
      <c r="G14" s="53"/>
      <c r="H14" s="53"/>
      <c r="I14" s="53"/>
      <c r="J14" s="53"/>
      <c r="K14" s="53"/>
      <c r="L14" s="53"/>
      <c r="M14" s="86"/>
      <c r="N14" s="53"/>
      <c r="O14" s="253">
        <f>IF(O16="","",SUM(O16:O201))</f>
        <v>0</v>
      </c>
      <c r="P14" s="54">
        <f>IF(P16="","",SUM(P16:P201))</f>
        <v>0</v>
      </c>
      <c r="Q14" s="55">
        <f>IF(Q16="","",SUM(Q16:Q201))</f>
        <v>0</v>
      </c>
      <c r="R14" s="55" t="str">
        <f>IF(R16="","",SUM(R16:R201))</f>
        <v/>
      </c>
      <c r="S14" s="68"/>
      <c r="T14" s="31">
        <f>SUM(T15:T201)</f>
        <v>0</v>
      </c>
      <c r="U14" s="31">
        <f>SUM(U15:U201)</f>
        <v>0</v>
      </c>
      <c r="W14" s="76"/>
      <c r="X14" s="77"/>
      <c r="Y14" s="32"/>
      <c r="Z14" s="78"/>
      <c r="AA14" s="78"/>
      <c r="AB14" s="78"/>
      <c r="AC14" s="78"/>
      <c r="AD14" s="78"/>
      <c r="AE14" s="78"/>
      <c r="AF14" s="76"/>
      <c r="AG14" s="77"/>
      <c r="AH14" s="32"/>
      <c r="AI14" s="78">
        <v>0</v>
      </c>
      <c r="AJ14" s="78">
        <v>6.9444444444444447E-4</v>
      </c>
      <c r="AK14" s="78">
        <v>1.38888888888889E-3</v>
      </c>
      <c r="AL14" s="78">
        <v>2.0833333333333298E-3</v>
      </c>
      <c r="AM14" s="78">
        <v>2.7777777777777801E-3</v>
      </c>
      <c r="AN14" s="78">
        <v>3.4722222222222199E-3</v>
      </c>
      <c r="AO14" s="78">
        <v>4.1666666666666701E-3</v>
      </c>
      <c r="AP14" s="78">
        <v>4.8611111111111103E-3</v>
      </c>
      <c r="AQ14" s="78">
        <v>5.5555555555555601E-3</v>
      </c>
      <c r="AR14" s="78">
        <v>6.2500000000000003E-3</v>
      </c>
      <c r="AS14" s="78">
        <v>6.9444444444444397E-3</v>
      </c>
      <c r="AT14" s="78">
        <v>7.6388888888888904E-3</v>
      </c>
      <c r="AU14" s="78">
        <v>8.3333333333333297E-3</v>
      </c>
      <c r="AV14" s="78">
        <v>9.0277777777777804E-3</v>
      </c>
      <c r="AW14" s="78">
        <v>9.7222222222222206E-3</v>
      </c>
      <c r="AX14" s="32"/>
    </row>
    <row r="15" spans="1:74">
      <c r="A15" s="56" t="s">
        <v>39</v>
      </c>
      <c r="B15" s="57">
        <v>1</v>
      </c>
      <c r="C15" s="58" t="str">
        <f>IF(H15="","",H15)</f>
        <v/>
      </c>
      <c r="D15" s="59" t="str">
        <f>IF(H15="","",H15)</f>
        <v/>
      </c>
      <c r="E15" s="155"/>
      <c r="F15" s="247" t="e">
        <f>MATCH(INT(C15),Zuteilung!A:A,0)</f>
        <v>#VALUE!</v>
      </c>
      <c r="G15" s="61" t="e">
        <f>IF(OR(C15&lt;INDEX(Zuteilung!C:C,F15),C15&gt;INDEX(Zuteilung!D:D,F15)),FALSE,TRUE)</f>
        <v>#VALUE!</v>
      </c>
      <c r="H15" s="60" t="str">
        <f>IF(H16="","",H16-Regelungszeit!$F$28)</f>
        <v/>
      </c>
      <c r="I15" s="228" t="e">
        <f>+MONTH(C15)</f>
        <v>#VALUE!</v>
      </c>
      <c r="J15" s="228" t="e">
        <f>+HOUR(D15)</f>
        <v>#VALUE!</v>
      </c>
      <c r="K15" s="228" t="e">
        <f>+MINUTE(D15)</f>
        <v>#VALUE!</v>
      </c>
      <c r="L15" s="156" t="str">
        <f t="shared" ref="L15:L46" si="0">IF(D15="","",E15*4)</f>
        <v/>
      </c>
      <c r="M15" s="90"/>
      <c r="N15" s="62"/>
      <c r="O15" s="62"/>
      <c r="P15" s="62"/>
      <c r="Q15" s="62"/>
      <c r="R15" s="62"/>
      <c r="S15" s="68" t="str">
        <f>IF($T$14=0,"",IF(H15="","",IF(E15="","Ist-Arbeit fehlt",IF(L15&gt;Dateneingabe!$G$8,"Ist-Arbeit unplausibel",""))))</f>
        <v/>
      </c>
      <c r="T15" s="30">
        <f t="shared" ref="T15:T46" si="1">IF(E15="",0,1)</f>
        <v>0</v>
      </c>
      <c r="U15" s="30">
        <f>IF(S15="",0,1)</f>
        <v>0</v>
      </c>
      <c r="W15" s="76"/>
      <c r="X15" s="77"/>
      <c r="Y15" s="78"/>
      <c r="Z15" s="79"/>
      <c r="AA15" s="79"/>
      <c r="AB15" s="79"/>
      <c r="AC15" s="79"/>
      <c r="AD15" s="79"/>
      <c r="AE15" s="79"/>
      <c r="AF15" s="76"/>
      <c r="AG15" s="77"/>
      <c r="AH15" s="78"/>
      <c r="AI15" s="79">
        <f t="shared" ref="AI15:AW15" si="2">MINUTE(AI14)/60</f>
        <v>0</v>
      </c>
      <c r="AJ15" s="79">
        <f t="shared" si="2"/>
        <v>1.6666666666666666E-2</v>
      </c>
      <c r="AK15" s="79">
        <f t="shared" si="2"/>
        <v>3.3333333333333333E-2</v>
      </c>
      <c r="AL15" s="79">
        <f t="shared" si="2"/>
        <v>0.05</v>
      </c>
      <c r="AM15" s="79">
        <f t="shared" si="2"/>
        <v>6.6666666666666666E-2</v>
      </c>
      <c r="AN15" s="79">
        <f t="shared" si="2"/>
        <v>8.3333333333333329E-2</v>
      </c>
      <c r="AO15" s="79">
        <f t="shared" si="2"/>
        <v>0.1</v>
      </c>
      <c r="AP15" s="79">
        <f t="shared" si="2"/>
        <v>0.11666666666666667</v>
      </c>
      <c r="AQ15" s="79">
        <f t="shared" si="2"/>
        <v>0.13333333333333333</v>
      </c>
      <c r="AR15" s="79">
        <f t="shared" si="2"/>
        <v>0.15</v>
      </c>
      <c r="AS15" s="79">
        <f t="shared" si="2"/>
        <v>0.16666666666666666</v>
      </c>
      <c r="AT15" s="79">
        <f t="shared" si="2"/>
        <v>0.18333333333333332</v>
      </c>
      <c r="AU15" s="79">
        <f t="shared" si="2"/>
        <v>0.2</v>
      </c>
      <c r="AV15" s="79">
        <f t="shared" si="2"/>
        <v>0.21666666666666667</v>
      </c>
      <c r="AW15" s="79">
        <f t="shared" si="2"/>
        <v>0.23333333333333334</v>
      </c>
      <c r="AX15" s="32"/>
    </row>
    <row r="16" spans="1:74">
      <c r="A16" s="56" t="s">
        <v>44</v>
      </c>
      <c r="B16" s="57">
        <v>2</v>
      </c>
      <c r="C16" s="58" t="str">
        <f t="shared" ref="C16" si="3">IF(H16="","",H16)</f>
        <v/>
      </c>
      <c r="D16" s="59" t="str">
        <f t="shared" ref="D16:D17" si="4">IF(H16="","",H16)</f>
        <v/>
      </c>
      <c r="E16" s="155"/>
      <c r="F16" s="247" t="e">
        <f>MATCH(INT(C16),Zuteilung!A:A,0)</f>
        <v>#VALUE!</v>
      </c>
      <c r="G16" s="61" t="e">
        <f>IF(OR(C16&lt;INDEX(Zuteilung!C:C,F16),C16&gt;INDEX(Zuteilung!D:D,F16)),FALSE,TRUE)</f>
        <v>#VALUE!</v>
      </c>
      <c r="H16" s="60" t="str">
        <f>Regelungszeit!$J$15</f>
        <v/>
      </c>
      <c r="I16" s="228" t="e">
        <f>+MONTH(C16)</f>
        <v>#VALUE!</v>
      </c>
      <c r="J16" s="228" t="e">
        <f>+HOUR(D16)</f>
        <v>#VALUE!</v>
      </c>
      <c r="K16" s="228" t="e">
        <f>+MINUTE(D16)</f>
        <v>#VALUE!</v>
      </c>
      <c r="L16" s="61" t="str">
        <f t="shared" si="0"/>
        <v/>
      </c>
      <c r="M16" s="106" t="str">
        <f t="shared" ref="M16:M47" si="5">IF(C16="","",IF(OR(AX16=1,AX17=1),M15,AX16))</f>
        <v/>
      </c>
      <c r="N16" s="61" t="str">
        <f>IF(M16="","",IF(M16=1,0,IF(M16=1,0,Dateneingabe!$G$10*M16)))</f>
        <v/>
      </c>
      <c r="O16" s="252">
        <f>IFERROR(IF(G16=FALSE,"",IF(E16="","",IF(C16="","",IF(L16&gt;$L$15,0,IF(($L$15-MAX(L16,N16))&lt;0,0,(($L$15-MAX(L16,N16))*0.25)))))),0)</f>
        <v>0</v>
      </c>
      <c r="P16" s="63">
        <f>IF(O16="","",O16*(Dateneingabe!$G$10/100))</f>
        <v>0</v>
      </c>
      <c r="Q16" s="63">
        <f>IF(P16="","",ROUND(P16*0.95,2))</f>
        <v>0</v>
      </c>
      <c r="R16" s="63" t="str">
        <f>IF(C16="","",IF(Dateneingabe!$G$17&lt;40909,Zeitreihe!P16,Zeitreihe!Q16))</f>
        <v/>
      </c>
      <c r="S16" s="68" t="str">
        <f>IF($T$14=0,"",IF(H16="","",IF(E16="","Ist-Arbeit fehlt",IF(L16&gt;Dateneingabe!$G$8,"Ist-Arbeit unplausibel",""))))</f>
        <v/>
      </c>
      <c r="T16" s="30">
        <f t="shared" si="1"/>
        <v>0</v>
      </c>
      <c r="U16" s="30">
        <f t="shared" ref="U16:U79" si="6">IF(S16="",0,1)</f>
        <v>0</v>
      </c>
      <c r="X16" s="80"/>
      <c r="Y16" s="79"/>
      <c r="Z16" s="81"/>
      <c r="AA16" s="81"/>
      <c r="AB16" s="81"/>
      <c r="AC16" s="81"/>
      <c r="AD16" s="81"/>
      <c r="AE16" s="81"/>
      <c r="AF16" s="30" t="str">
        <f t="shared" ref="AF16:AF47" si="7">IF(C16="","",DAY(C16)-DAY(C15))</f>
        <v/>
      </c>
      <c r="AG16" s="80" t="str">
        <f>IF(AF16&lt;&gt;0,AF16,AG15)</f>
        <v/>
      </c>
      <c r="AH16" s="79" t="str">
        <f t="shared" ref="AH16:AH47" si="8">IF(D16="","",HOUR(D16)+(MINUTE(D16)/60)+(AG16*24))</f>
        <v/>
      </c>
      <c r="AI16" s="81" t="e">
        <f>IF(($AH16+AI$15)&lt;Regelungszeit!$W$15,Regelungszeit!$X$14,IF(($AH16+AI$15)&lt;Regelungszeit!$W$16,Regelungszeit!$X$15,IF(($AH16+AI$15)&lt;Regelungszeit!$W$17,Regelungszeit!$X$16,IF(($AH16+AI$15)&lt;Regelungszeit!$W$18,Regelungszeit!$X$17,IF(($AH16+AI$15)&lt;Regelungszeit!$W$19,Regelungszeit!$X$18,IF(($AH16+AI$15)&lt;Regelungszeit!$W$20,Regelungszeit!$X$19,IF(($AH16+AI$15)&lt;Regelungszeit!$W$21,Regelungszeit!$X$20,IF(($AH16+AI$15)&lt;Regelungszeit!$W$22,Regelungszeit!$X$21,IF(($AH16+AI$15)&lt;Regelungszeit!$W$23,Regelungszeit!$X$22,Regelungszeit!$X$23)))))))))</f>
        <v>#VALUE!</v>
      </c>
      <c r="AJ16" s="81" t="e">
        <f>IF(($AH16+AJ$15)&lt;Regelungszeit!$W$15,Regelungszeit!$X$14,IF(($AH16+AJ$15)&lt;Regelungszeit!$W$16,Regelungszeit!$X$15,IF(($AH16+AJ$15)&lt;Regelungszeit!$W$17,Regelungszeit!$X$16,IF(($AH16+AJ$15)&lt;Regelungszeit!$W$18,Regelungszeit!$X$17,IF(($AH16+AJ$15)&lt;Regelungszeit!$W$19,Regelungszeit!$X$18,IF(($AH16+AJ$15)&lt;Regelungszeit!$W$20,Regelungszeit!$X$19,IF(($AH16+AJ$15)&lt;Regelungszeit!$W$21,Regelungszeit!$X$20,IF(($AH16+AJ$15)&lt;Regelungszeit!$W$22,Regelungszeit!$X$21,IF(($AH16+AJ$15)&lt;Regelungszeit!$W$23,Regelungszeit!$X$22,Regelungszeit!$X$23)))))))))</f>
        <v>#VALUE!</v>
      </c>
      <c r="AK16" s="81" t="e">
        <f>IF(($AH16+AK$15)&lt;Regelungszeit!$W$15,Regelungszeit!$X$14,IF(($AH16+AK$15)&lt;Regelungszeit!$W$16,Regelungszeit!$X$15,IF(($AH16+AK$15)&lt;Regelungszeit!$W$17,Regelungszeit!$X$16,IF(($AH16+AK$15)&lt;Regelungszeit!$W$18,Regelungszeit!$X$17,IF(($AH16+AK$15)&lt;Regelungszeit!$W$19,Regelungszeit!$X$18,IF(($AH16+AK$15)&lt;Regelungszeit!$W$20,Regelungszeit!$X$19,IF(($AH16+AK$15)&lt;Regelungszeit!$W$21,Regelungszeit!$X$20,IF(($AH16+AK$15)&lt;Regelungszeit!$W$22,Regelungszeit!$X$21,IF(($AH16+AK$15)&lt;Regelungszeit!$W$23,Regelungszeit!$X$22,Regelungszeit!$X$23)))))))))</f>
        <v>#VALUE!</v>
      </c>
      <c r="AL16" s="81" t="e">
        <f>IF(($AH16+AL$15)&lt;Regelungszeit!$W$15,Regelungszeit!$X$14,IF(($AH16+AL$15)&lt;Regelungszeit!$W$16,Regelungszeit!$X$15,IF(($AH16+AL$15)&lt;Regelungszeit!$W$17,Regelungszeit!$X$16,IF(($AH16+AL$15)&lt;Regelungszeit!$W$18,Regelungszeit!$X$17,IF(($AH16+AL$15)&lt;Regelungszeit!$W$19,Regelungszeit!$X$18,IF(($AH16+AL$15)&lt;Regelungszeit!$W$20,Regelungszeit!$X$19,IF(($AH16+AL$15)&lt;Regelungszeit!$W$21,Regelungszeit!$X$20,IF(($AH16+AL$15)&lt;Regelungszeit!$W$22,Regelungszeit!$X$21,IF(($AH16+AL$15)&lt;Regelungszeit!$W$23,Regelungszeit!$X$22,Regelungszeit!$X$23)))))))))</f>
        <v>#VALUE!</v>
      </c>
      <c r="AM16" s="81" t="e">
        <f>IF(($AH16+AM$15)&lt;Regelungszeit!$W$15,Regelungszeit!$X$14,IF(($AH16+AM$15)&lt;Regelungszeit!$W$16,Regelungszeit!$X$15,IF(($AH16+AM$15)&lt;Regelungszeit!$W$17,Regelungszeit!$X$16,IF(($AH16+AM$15)&lt;Regelungszeit!$W$18,Regelungszeit!$X$17,IF(($AH16+AM$15)&lt;Regelungszeit!$W$19,Regelungszeit!$X$18,IF(($AH16+AM$15)&lt;Regelungszeit!$W$20,Regelungszeit!$X$19,IF(($AH16+AM$15)&lt;Regelungszeit!$W$21,Regelungszeit!$X$20,IF(($AH16+AM$15)&lt;Regelungszeit!$W$22,Regelungszeit!$X$21,IF(($AH16+AM$15)&lt;Regelungszeit!$W$23,Regelungszeit!$X$22,Regelungszeit!$X$23)))))))))</f>
        <v>#VALUE!</v>
      </c>
      <c r="AN16" s="81" t="e">
        <f>IF(($AH16+AN$15)&lt;Regelungszeit!$W$15,Regelungszeit!$X$14,IF(($AH16+AN$15)&lt;Regelungszeit!$W$16,Regelungszeit!$X$15,IF(($AH16+AN$15)&lt;Regelungszeit!$W$17,Regelungszeit!$X$16,IF(($AH16+AN$15)&lt;Regelungszeit!$W$18,Regelungszeit!$X$17,IF(($AH16+AN$15)&lt;Regelungszeit!$W$19,Regelungszeit!$X$18,IF(($AH16+AN$15)&lt;Regelungszeit!$W$20,Regelungszeit!$X$19,IF(($AH16+AN$15)&lt;Regelungszeit!$W$21,Regelungszeit!$X$20,IF(($AH16+AN$15)&lt;Regelungszeit!$W$22,Regelungszeit!$X$21,IF(($AH16+AN$15)&lt;Regelungszeit!$W$23,Regelungszeit!$X$22,Regelungszeit!$X$23)))))))))</f>
        <v>#VALUE!</v>
      </c>
      <c r="AO16" s="81" t="e">
        <f>IF(($AH16+AO$15)&lt;Regelungszeit!$W$15,Regelungszeit!$X$14,IF(($AH16+AO$15)&lt;Regelungszeit!$W$16,Regelungszeit!$X$15,IF(($AH16+AO$15)&lt;Regelungszeit!$W$17,Regelungszeit!$X$16,IF(($AH16+AO$15)&lt;Regelungszeit!$W$18,Regelungszeit!$X$17,IF(($AH16+AO$15)&lt;Regelungszeit!$W$19,Regelungszeit!$X$18,IF(($AH16+AO$15)&lt;Regelungszeit!$W$20,Regelungszeit!$X$19,IF(($AH16+AO$15)&lt;Regelungszeit!$W$21,Regelungszeit!$X$20,IF(($AH16+AO$15)&lt;Regelungszeit!$W$22,Regelungszeit!$X$21,IF(($AH16+AO$15)&lt;Regelungszeit!$W$23,Regelungszeit!$X$22,Regelungszeit!$X$23)))))))))</f>
        <v>#VALUE!</v>
      </c>
      <c r="AP16" s="81" t="e">
        <f>IF(($AH16+AP$15)&lt;Regelungszeit!$W$15,Regelungszeit!$X$14,IF(($AH16+AP$15)&lt;Regelungszeit!$W$16,Regelungszeit!$X$15,IF(($AH16+AP$15)&lt;Regelungszeit!$W$17,Regelungszeit!$X$16,IF(($AH16+AP$15)&lt;Regelungszeit!$W$18,Regelungszeit!$X$17,IF(($AH16+AP$15)&lt;Regelungszeit!$W$19,Regelungszeit!$X$18,IF(($AH16+AP$15)&lt;Regelungszeit!$W$20,Regelungszeit!$X$19,IF(($AH16+AP$15)&lt;Regelungszeit!$W$21,Regelungszeit!$X$20,IF(($AH16+AP$15)&lt;Regelungszeit!$W$22,Regelungszeit!$X$21,IF(($AH16+AP$15)&lt;Regelungszeit!$W$23,Regelungszeit!$X$22,Regelungszeit!$X$23)))))))))</f>
        <v>#VALUE!</v>
      </c>
      <c r="AQ16" s="81" t="e">
        <f>IF(($AH16+AQ$15)&lt;Regelungszeit!$W$15,Regelungszeit!$X$14,IF(($AH16+AQ$15)&lt;Regelungszeit!$W$16,Regelungszeit!$X$15,IF(($AH16+AQ$15)&lt;Regelungszeit!$W$17,Regelungszeit!$X$16,IF(($AH16+AQ$15)&lt;Regelungszeit!$W$18,Regelungszeit!$X$17,IF(($AH16+AQ$15)&lt;Regelungszeit!$W$19,Regelungszeit!$X$18,IF(($AH16+AQ$15)&lt;Regelungszeit!$W$20,Regelungszeit!$X$19,IF(($AH16+AQ$15)&lt;Regelungszeit!$W$21,Regelungszeit!$X$20,IF(($AH16+AQ$15)&lt;Regelungszeit!$W$22,Regelungszeit!$X$21,IF(($AH16+AQ$15)&lt;Regelungszeit!$W$23,Regelungszeit!$X$22,Regelungszeit!$X$23)))))))))</f>
        <v>#VALUE!</v>
      </c>
      <c r="AR16" s="81" t="e">
        <f>IF(($AH16+AR$15)&lt;Regelungszeit!$W$15,Regelungszeit!$X$14,IF(($AH16+AR$15)&lt;Regelungszeit!$W$16,Regelungszeit!$X$15,IF(($AH16+AR$15)&lt;Regelungszeit!$W$17,Regelungszeit!$X$16,IF(($AH16+AR$15)&lt;Regelungszeit!$W$18,Regelungszeit!$X$17,IF(($AH16+AR$15)&lt;Regelungszeit!$W$19,Regelungszeit!$X$18,IF(($AH16+AR$15)&lt;Regelungszeit!$W$20,Regelungszeit!$X$19,IF(($AH16+AR$15)&lt;Regelungszeit!$W$21,Regelungszeit!$X$20,IF(($AH16+AR$15)&lt;Regelungszeit!$W$22,Regelungszeit!$X$21,IF(($AH16+AR$15)&lt;Regelungszeit!$W$23,Regelungszeit!$X$22,Regelungszeit!$X$23)))))))))</f>
        <v>#VALUE!</v>
      </c>
      <c r="AS16" s="81" t="e">
        <f>IF(($AH16+AS$15)&lt;Regelungszeit!$W$15,Regelungszeit!$X$14,IF(($AH16+AS$15)&lt;Regelungszeit!$W$16,Regelungszeit!$X$15,IF(($AH16+AS$15)&lt;Regelungszeit!$W$17,Regelungszeit!$X$16,IF(($AH16+AS$15)&lt;Regelungszeit!$W$18,Regelungszeit!$X$17,IF(($AH16+AS$15)&lt;Regelungszeit!$W$19,Regelungszeit!$X$18,IF(($AH16+AS$15)&lt;Regelungszeit!$W$20,Regelungszeit!$X$19,IF(($AH16+AS$15)&lt;Regelungszeit!$W$21,Regelungszeit!$X$20,IF(($AH16+AS$15)&lt;Regelungszeit!$W$22,Regelungszeit!$X$21,IF(($AH16+AS$15)&lt;Regelungszeit!$W$23,Regelungszeit!$X$22,Regelungszeit!$X$23)))))))))</f>
        <v>#VALUE!</v>
      </c>
      <c r="AT16" s="81" t="e">
        <f>IF(($AH16+AT$15)&lt;Regelungszeit!$W$15,Regelungszeit!$X$14,IF(($AH16+AT$15)&lt;Regelungszeit!$W$16,Regelungszeit!$X$15,IF(($AH16+AT$15)&lt;Regelungszeit!$W$17,Regelungszeit!$X$16,IF(($AH16+AT$15)&lt;Regelungszeit!$W$18,Regelungszeit!$X$17,IF(($AH16+AT$15)&lt;Regelungszeit!$W$19,Regelungszeit!$X$18,IF(($AH16+AT$15)&lt;Regelungszeit!$W$20,Regelungszeit!$X$19,IF(($AH16+AT$15)&lt;Regelungszeit!$W$21,Regelungszeit!$X$20,IF(($AH16+AT$15)&lt;Regelungszeit!$W$22,Regelungszeit!$X$21,IF(($AH16+AT$15)&lt;Regelungszeit!$W$23,Regelungszeit!$X$22,Regelungszeit!$X$23)))))))))</f>
        <v>#VALUE!</v>
      </c>
      <c r="AU16" s="81" t="e">
        <f>IF(($AH16+AU$15)&lt;Regelungszeit!$W$15,Regelungszeit!$X$14,IF(($AH16+AU$15)&lt;Regelungszeit!$W$16,Regelungszeit!$X$15,IF(($AH16+AU$15)&lt;Regelungszeit!$W$17,Regelungszeit!$X$16,IF(($AH16+AU$15)&lt;Regelungszeit!$W$18,Regelungszeit!$X$17,IF(($AH16+AU$15)&lt;Regelungszeit!$W$19,Regelungszeit!$X$18,IF(($AH16+AU$15)&lt;Regelungszeit!$W$20,Regelungszeit!$X$19,IF(($AH16+AU$15)&lt;Regelungszeit!$W$21,Regelungszeit!$X$20,IF(($AH16+AU$15)&lt;Regelungszeit!$W$22,Regelungszeit!$X$21,IF(($AH16+AU$15)&lt;Regelungszeit!$W$23,Regelungszeit!$X$22,Regelungszeit!$X$23)))))))))</f>
        <v>#VALUE!</v>
      </c>
      <c r="AV16" s="81" t="e">
        <f>IF(($AH16+AV$15)&lt;Regelungszeit!$W$15,Regelungszeit!$X$14,IF(($AH16+AV$15)&lt;Regelungszeit!$W$16,Regelungszeit!$X$15,IF(($AH16+AV$15)&lt;Regelungszeit!$W$17,Regelungszeit!$X$16,IF(($AH16+AV$15)&lt;Regelungszeit!$W$18,Regelungszeit!$X$17,IF(($AH16+AV$15)&lt;Regelungszeit!$W$19,Regelungszeit!$X$18,IF(($AH16+AV$15)&lt;Regelungszeit!$W$20,Regelungszeit!$X$19,IF(($AH16+AV$15)&lt;Regelungszeit!$W$21,Regelungszeit!$X$20,IF(($AH16+AV$15)&lt;Regelungszeit!$W$22,Regelungszeit!$X$21,IF(($AH16+AV$15)&lt;Regelungszeit!$W$23,Regelungszeit!$X$22,Regelungszeit!$X$23)))))))))</f>
        <v>#VALUE!</v>
      </c>
      <c r="AW16" s="81" t="e">
        <f>IF(($AH16+AW$15)&lt;Regelungszeit!$W$15,Regelungszeit!$X$14,IF(($AH16+AW$15)&lt;Regelungszeit!$W$16,Regelungszeit!$X$15,IF(($AH16+AW$15)&lt;Regelungszeit!$W$17,Regelungszeit!$X$16,IF(($AH16+AW$15)&lt;Regelungszeit!$W$18,Regelungszeit!$X$17,IF(($AH16+AW$15)&lt;Regelungszeit!$W$19,Regelungszeit!$X$18,IF(($AH16+AW$15)&lt;Regelungszeit!$W$20,Regelungszeit!$X$19,IF(($AH16+AW$15)&lt;Regelungszeit!$W$21,Regelungszeit!$X$20,IF(($AH16+AW$15)&lt;Regelungszeit!$W$22,Regelungszeit!$X$21,IF(($AH16+AW$15)&lt;Regelungszeit!$W$23,Regelungszeit!$X$22,Regelungszeit!$X$23)))))))))</f>
        <v>#VALUE!</v>
      </c>
      <c r="AX16" s="82" t="str">
        <f>IF(AH16="","",SUM(AI16:AW16)/15)</f>
        <v/>
      </c>
    </row>
    <row r="17" spans="1:50">
      <c r="A17" s="56" t="e">
        <f>IF(B17=Regelungszeit!$F$31,"Ende Regelung",IF(B17=Regelungszeit!$F$32,"Ende Hochfahrrampe",""))</f>
        <v>#N/A</v>
      </c>
      <c r="B17" s="57">
        <v>3</v>
      </c>
      <c r="C17" s="58" t="e">
        <f>IF(H17="","",H17)</f>
        <v>#N/A</v>
      </c>
      <c r="D17" s="59" t="e">
        <f t="shared" si="4"/>
        <v>#N/A</v>
      </c>
      <c r="E17" s="155"/>
      <c r="F17" s="247" t="e">
        <f>MATCH(INT(C17),Zuteilung!A:A,0)</f>
        <v>#N/A</v>
      </c>
      <c r="G17" s="61" t="e">
        <f>IF(OR(C17&lt;INDEX(Zuteilung!C:C,F17),C17&gt;INDEX(Zuteilung!D:D,F17)),FALSE,TRUE)</f>
        <v>#N/A</v>
      </c>
      <c r="H17" s="60" t="e">
        <f>IF(B17&lt;=Regelungszeit!$F$32,H16+Regelungszeit!$F$28,"")</f>
        <v>#N/A</v>
      </c>
      <c r="I17" s="228" t="e">
        <f>+MONTH(C17)</f>
        <v>#N/A</v>
      </c>
      <c r="J17" s="228" t="e">
        <f>+HOUR(D17)</f>
        <v>#N/A</v>
      </c>
      <c r="K17" s="228" t="e">
        <f>+MINUTE(D17)</f>
        <v>#N/A</v>
      </c>
      <c r="L17" s="61" t="e">
        <f t="shared" si="0"/>
        <v>#N/A</v>
      </c>
      <c r="M17" s="106" t="e">
        <f t="shared" si="5"/>
        <v>#N/A</v>
      </c>
      <c r="N17" s="61" t="e">
        <f>IF(M17="","",IF(M17=1,0,IF(M17=1,0,Dateneingabe!$G$10*M17)))</f>
        <v>#N/A</v>
      </c>
      <c r="O17" s="252">
        <f t="shared" ref="O17:O80" si="9">IFERROR(IF(G17=FALSE,"",IF(E17="","",IF(C17="","",IF(L17&gt;$L$15,0,IF(($L$15-MAX(L17,N17))&lt;0,0,(($L$15-MAX(L17,N17))*0.25)))))),0)</f>
        <v>0</v>
      </c>
      <c r="P17" s="63">
        <f>IF(O17="","",O17*(Dateneingabe!$G$10/100))</f>
        <v>0</v>
      </c>
      <c r="Q17" s="63">
        <f t="shared" ref="Q17:Q80" si="10">IF(P17="","",ROUND(P17*0.95,2))</f>
        <v>0</v>
      </c>
      <c r="R17" s="63" t="e">
        <f>IF(C17="","",IF(Dateneingabe!$G$17&lt;40909,Zeitreihe!P17,Zeitreihe!Q17))</f>
        <v>#N/A</v>
      </c>
      <c r="S17" s="68" t="str">
        <f>IF($T$14=0,"",IF(H17="","",IF(E17="","Ist-Arbeit fehlt",IF(L17&gt;Dateneingabe!$G$8,"Ist-Arbeit unplausibel",""))))</f>
        <v/>
      </c>
      <c r="T17" s="30">
        <f t="shared" si="1"/>
        <v>0</v>
      </c>
      <c r="U17" s="30">
        <f t="shared" si="6"/>
        <v>0</v>
      </c>
      <c r="X17" s="80"/>
      <c r="Y17" s="79"/>
      <c r="Z17" s="81"/>
      <c r="AA17" s="81"/>
      <c r="AB17" s="81"/>
      <c r="AC17" s="81"/>
      <c r="AD17" s="81"/>
      <c r="AE17" s="81"/>
      <c r="AF17" s="30" t="e">
        <f t="shared" si="7"/>
        <v>#N/A</v>
      </c>
      <c r="AG17" s="80" t="e">
        <f t="shared" ref="AG17:AG80" si="11">IF(AF17&lt;&gt;0,AF17,AG16)</f>
        <v>#N/A</v>
      </c>
      <c r="AH17" s="79" t="e">
        <f t="shared" si="8"/>
        <v>#N/A</v>
      </c>
      <c r="AI17" s="81" t="e">
        <f>IF(($AH17+AI$15)&lt;Regelungszeit!$W$15,Regelungszeit!$X$14,IF(($AH17+AI$15)&lt;Regelungszeit!$W$16,Regelungszeit!$X$15,IF(($AH17+AI$15)&lt;Regelungszeit!$W$17,Regelungszeit!$X$16,IF(($AH17+AI$15)&lt;Regelungszeit!$W$18,Regelungszeit!$X$17,IF(($AH17+AI$15)&lt;Regelungszeit!$W$19,Regelungszeit!$X$18,IF(($AH17+AI$15)&lt;Regelungszeit!$W$20,Regelungszeit!$X$19,IF(($AH17+AI$15)&lt;Regelungszeit!$W$21,Regelungszeit!$X$20,IF(($AH17+AI$15)&lt;Regelungszeit!$W$22,Regelungszeit!$X$21,IF(($AH17+AI$15)&lt;Regelungszeit!$W$23,Regelungszeit!$X$22,Regelungszeit!$X$23)))))))))</f>
        <v>#N/A</v>
      </c>
      <c r="AJ17" s="81" t="e">
        <f>IF(($AH17+AJ$15)&lt;Regelungszeit!$W$15,Regelungszeit!$X$14,IF(($AH17+AJ$15)&lt;Regelungszeit!$W$16,Regelungszeit!$X$15,IF(($AH17+AJ$15)&lt;Regelungszeit!$W$17,Regelungszeit!$X$16,IF(($AH17+AJ$15)&lt;Regelungszeit!$W$18,Regelungszeit!$X$17,IF(($AH17+AJ$15)&lt;Regelungszeit!$W$19,Regelungszeit!$X$18,IF(($AH17+AJ$15)&lt;Regelungszeit!$W$20,Regelungszeit!$X$19,IF(($AH17+AJ$15)&lt;Regelungszeit!$W$21,Regelungszeit!$X$20,IF(($AH17+AJ$15)&lt;Regelungszeit!$W$22,Regelungszeit!$X$21,IF(($AH17+AJ$15)&lt;Regelungszeit!$W$23,Regelungszeit!$X$22,Regelungszeit!$X$23)))))))))</f>
        <v>#N/A</v>
      </c>
      <c r="AK17" s="81" t="e">
        <f>IF(($AH17+AK$15)&lt;Regelungszeit!$W$15,Regelungszeit!$X$14,IF(($AH17+AK$15)&lt;Regelungszeit!$W$16,Regelungszeit!$X$15,IF(($AH17+AK$15)&lt;Regelungszeit!$W$17,Regelungszeit!$X$16,IF(($AH17+AK$15)&lt;Regelungszeit!$W$18,Regelungszeit!$X$17,IF(($AH17+AK$15)&lt;Regelungszeit!$W$19,Regelungszeit!$X$18,IF(($AH17+AK$15)&lt;Regelungszeit!$W$20,Regelungszeit!$X$19,IF(($AH17+AK$15)&lt;Regelungszeit!$W$21,Regelungszeit!$X$20,IF(($AH17+AK$15)&lt;Regelungszeit!$W$22,Regelungszeit!$X$21,IF(($AH17+AK$15)&lt;Regelungszeit!$W$23,Regelungszeit!$X$22,Regelungszeit!$X$23)))))))))</f>
        <v>#N/A</v>
      </c>
      <c r="AL17" s="81" t="e">
        <f>IF(($AH17+AL$15)&lt;Regelungszeit!$W$15,Regelungszeit!$X$14,IF(($AH17+AL$15)&lt;Regelungszeit!$W$16,Regelungszeit!$X$15,IF(($AH17+AL$15)&lt;Regelungszeit!$W$17,Regelungszeit!$X$16,IF(($AH17+AL$15)&lt;Regelungszeit!$W$18,Regelungszeit!$X$17,IF(($AH17+AL$15)&lt;Regelungszeit!$W$19,Regelungszeit!$X$18,IF(($AH17+AL$15)&lt;Regelungszeit!$W$20,Regelungszeit!$X$19,IF(($AH17+AL$15)&lt;Regelungszeit!$W$21,Regelungszeit!$X$20,IF(($AH17+AL$15)&lt;Regelungszeit!$W$22,Regelungszeit!$X$21,IF(($AH17+AL$15)&lt;Regelungszeit!$W$23,Regelungszeit!$X$22,Regelungszeit!$X$23)))))))))</f>
        <v>#N/A</v>
      </c>
      <c r="AM17" s="81" t="e">
        <f>IF(($AH17+AM$15)&lt;Regelungszeit!$W$15,Regelungszeit!$X$14,IF(($AH17+AM$15)&lt;Regelungszeit!$W$16,Regelungszeit!$X$15,IF(($AH17+AM$15)&lt;Regelungszeit!$W$17,Regelungszeit!$X$16,IF(($AH17+AM$15)&lt;Regelungszeit!$W$18,Regelungszeit!$X$17,IF(($AH17+AM$15)&lt;Regelungszeit!$W$19,Regelungszeit!$X$18,IF(($AH17+AM$15)&lt;Regelungszeit!$W$20,Regelungszeit!$X$19,IF(($AH17+AM$15)&lt;Regelungszeit!$W$21,Regelungszeit!$X$20,IF(($AH17+AM$15)&lt;Regelungszeit!$W$22,Regelungszeit!$X$21,IF(($AH17+AM$15)&lt;Regelungszeit!$W$23,Regelungszeit!$X$22,Regelungszeit!$X$23)))))))))</f>
        <v>#N/A</v>
      </c>
      <c r="AN17" s="81" t="e">
        <f>IF(($AH17+AN$15)&lt;Regelungszeit!$W$15,Regelungszeit!$X$14,IF(($AH17+AN$15)&lt;Regelungszeit!$W$16,Regelungszeit!$X$15,IF(($AH17+AN$15)&lt;Regelungszeit!$W$17,Regelungszeit!$X$16,IF(($AH17+AN$15)&lt;Regelungszeit!$W$18,Regelungszeit!$X$17,IF(($AH17+AN$15)&lt;Regelungszeit!$W$19,Regelungszeit!$X$18,IF(($AH17+AN$15)&lt;Regelungszeit!$W$20,Regelungszeit!$X$19,IF(($AH17+AN$15)&lt;Regelungszeit!$W$21,Regelungszeit!$X$20,IF(($AH17+AN$15)&lt;Regelungszeit!$W$22,Regelungszeit!$X$21,IF(($AH17+AN$15)&lt;Regelungszeit!$W$23,Regelungszeit!$X$22,Regelungszeit!$X$23)))))))))</f>
        <v>#N/A</v>
      </c>
      <c r="AO17" s="81" t="e">
        <f>IF(($AH17+AO$15)&lt;Regelungszeit!$W$15,Regelungszeit!$X$14,IF(($AH17+AO$15)&lt;Regelungszeit!$W$16,Regelungszeit!$X$15,IF(($AH17+AO$15)&lt;Regelungszeit!$W$17,Regelungszeit!$X$16,IF(($AH17+AO$15)&lt;Regelungszeit!$W$18,Regelungszeit!$X$17,IF(($AH17+AO$15)&lt;Regelungszeit!$W$19,Regelungszeit!$X$18,IF(($AH17+AO$15)&lt;Regelungszeit!$W$20,Regelungszeit!$X$19,IF(($AH17+AO$15)&lt;Regelungszeit!$W$21,Regelungszeit!$X$20,IF(($AH17+AO$15)&lt;Regelungszeit!$W$22,Regelungszeit!$X$21,IF(($AH17+AO$15)&lt;Regelungszeit!$W$23,Regelungszeit!$X$22,Regelungszeit!$X$23)))))))))</f>
        <v>#N/A</v>
      </c>
      <c r="AP17" s="81" t="e">
        <f>IF(($AH17+AP$15)&lt;Regelungszeit!$W$15,Regelungszeit!$X$14,IF(($AH17+AP$15)&lt;Regelungszeit!$W$16,Regelungszeit!$X$15,IF(($AH17+AP$15)&lt;Regelungszeit!$W$17,Regelungszeit!$X$16,IF(($AH17+AP$15)&lt;Regelungszeit!$W$18,Regelungszeit!$X$17,IF(($AH17+AP$15)&lt;Regelungszeit!$W$19,Regelungszeit!$X$18,IF(($AH17+AP$15)&lt;Regelungszeit!$W$20,Regelungszeit!$X$19,IF(($AH17+AP$15)&lt;Regelungszeit!$W$21,Regelungszeit!$X$20,IF(($AH17+AP$15)&lt;Regelungszeit!$W$22,Regelungszeit!$X$21,IF(($AH17+AP$15)&lt;Regelungszeit!$W$23,Regelungszeit!$X$22,Regelungszeit!$X$23)))))))))</f>
        <v>#N/A</v>
      </c>
      <c r="AQ17" s="81" t="e">
        <f>IF(($AH17+AQ$15)&lt;Regelungszeit!$W$15,Regelungszeit!$X$14,IF(($AH17+AQ$15)&lt;Regelungszeit!$W$16,Regelungszeit!$X$15,IF(($AH17+AQ$15)&lt;Regelungszeit!$W$17,Regelungszeit!$X$16,IF(($AH17+AQ$15)&lt;Regelungszeit!$W$18,Regelungszeit!$X$17,IF(($AH17+AQ$15)&lt;Regelungszeit!$W$19,Regelungszeit!$X$18,IF(($AH17+AQ$15)&lt;Regelungszeit!$W$20,Regelungszeit!$X$19,IF(($AH17+AQ$15)&lt;Regelungszeit!$W$21,Regelungszeit!$X$20,IF(($AH17+AQ$15)&lt;Regelungszeit!$W$22,Regelungszeit!$X$21,IF(($AH17+AQ$15)&lt;Regelungszeit!$W$23,Regelungszeit!$X$22,Regelungszeit!$X$23)))))))))</f>
        <v>#N/A</v>
      </c>
      <c r="AR17" s="81" t="e">
        <f>IF(($AH17+AR$15)&lt;Regelungszeit!$W$15,Regelungszeit!$X$14,IF(($AH17+AR$15)&lt;Regelungszeit!$W$16,Regelungszeit!$X$15,IF(($AH17+AR$15)&lt;Regelungszeit!$W$17,Regelungszeit!$X$16,IF(($AH17+AR$15)&lt;Regelungszeit!$W$18,Regelungszeit!$X$17,IF(($AH17+AR$15)&lt;Regelungszeit!$W$19,Regelungszeit!$X$18,IF(($AH17+AR$15)&lt;Regelungszeit!$W$20,Regelungszeit!$X$19,IF(($AH17+AR$15)&lt;Regelungszeit!$W$21,Regelungszeit!$X$20,IF(($AH17+AR$15)&lt;Regelungszeit!$W$22,Regelungszeit!$X$21,IF(($AH17+AR$15)&lt;Regelungszeit!$W$23,Regelungszeit!$X$22,Regelungszeit!$X$23)))))))))</f>
        <v>#N/A</v>
      </c>
      <c r="AS17" s="81" t="e">
        <f>IF(($AH17+AS$15)&lt;Regelungszeit!$W$15,Regelungszeit!$X$14,IF(($AH17+AS$15)&lt;Regelungszeit!$W$16,Regelungszeit!$X$15,IF(($AH17+AS$15)&lt;Regelungszeit!$W$17,Regelungszeit!$X$16,IF(($AH17+AS$15)&lt;Regelungszeit!$W$18,Regelungszeit!$X$17,IF(($AH17+AS$15)&lt;Regelungszeit!$W$19,Regelungszeit!$X$18,IF(($AH17+AS$15)&lt;Regelungszeit!$W$20,Regelungszeit!$X$19,IF(($AH17+AS$15)&lt;Regelungszeit!$W$21,Regelungszeit!$X$20,IF(($AH17+AS$15)&lt;Regelungszeit!$W$22,Regelungszeit!$X$21,IF(($AH17+AS$15)&lt;Regelungszeit!$W$23,Regelungszeit!$X$22,Regelungszeit!$X$23)))))))))</f>
        <v>#N/A</v>
      </c>
      <c r="AT17" s="81" t="e">
        <f>IF(($AH17+AT$15)&lt;Regelungszeit!$W$15,Regelungszeit!$X$14,IF(($AH17+AT$15)&lt;Regelungszeit!$W$16,Regelungszeit!$X$15,IF(($AH17+AT$15)&lt;Regelungszeit!$W$17,Regelungszeit!$X$16,IF(($AH17+AT$15)&lt;Regelungszeit!$W$18,Regelungszeit!$X$17,IF(($AH17+AT$15)&lt;Regelungszeit!$W$19,Regelungszeit!$X$18,IF(($AH17+AT$15)&lt;Regelungszeit!$W$20,Regelungszeit!$X$19,IF(($AH17+AT$15)&lt;Regelungszeit!$W$21,Regelungszeit!$X$20,IF(($AH17+AT$15)&lt;Regelungszeit!$W$22,Regelungszeit!$X$21,IF(($AH17+AT$15)&lt;Regelungszeit!$W$23,Regelungszeit!$X$22,Regelungszeit!$X$23)))))))))</f>
        <v>#N/A</v>
      </c>
      <c r="AU17" s="81" t="e">
        <f>IF(($AH17+AU$15)&lt;Regelungszeit!$W$15,Regelungszeit!$X$14,IF(($AH17+AU$15)&lt;Regelungszeit!$W$16,Regelungszeit!$X$15,IF(($AH17+AU$15)&lt;Regelungszeit!$W$17,Regelungszeit!$X$16,IF(($AH17+AU$15)&lt;Regelungszeit!$W$18,Regelungszeit!$X$17,IF(($AH17+AU$15)&lt;Regelungszeit!$W$19,Regelungszeit!$X$18,IF(($AH17+AU$15)&lt;Regelungszeit!$W$20,Regelungszeit!$X$19,IF(($AH17+AU$15)&lt;Regelungszeit!$W$21,Regelungszeit!$X$20,IF(($AH17+AU$15)&lt;Regelungszeit!$W$22,Regelungszeit!$X$21,IF(($AH17+AU$15)&lt;Regelungszeit!$W$23,Regelungszeit!$X$22,Regelungszeit!$X$23)))))))))</f>
        <v>#N/A</v>
      </c>
      <c r="AV17" s="81" t="e">
        <f>IF(($AH17+AV$15)&lt;Regelungszeit!$W$15,Regelungszeit!$X$14,IF(($AH17+AV$15)&lt;Regelungszeit!$W$16,Regelungszeit!$X$15,IF(($AH17+AV$15)&lt;Regelungszeit!$W$17,Regelungszeit!$X$16,IF(($AH17+AV$15)&lt;Regelungszeit!$W$18,Regelungszeit!$X$17,IF(($AH17+AV$15)&lt;Regelungszeit!$W$19,Regelungszeit!$X$18,IF(($AH17+AV$15)&lt;Regelungszeit!$W$20,Regelungszeit!$X$19,IF(($AH17+AV$15)&lt;Regelungszeit!$W$21,Regelungszeit!$X$20,IF(($AH17+AV$15)&lt;Regelungszeit!$W$22,Regelungszeit!$X$21,IF(($AH17+AV$15)&lt;Regelungszeit!$W$23,Regelungszeit!$X$22,Regelungszeit!$X$23)))))))))</f>
        <v>#N/A</v>
      </c>
      <c r="AW17" s="81" t="e">
        <f>IF(($AH17+AW$15)&lt;Regelungszeit!$W$15,Regelungszeit!$X$14,IF(($AH17+AW$15)&lt;Regelungszeit!$W$16,Regelungszeit!$X$15,IF(($AH17+AW$15)&lt;Regelungszeit!$W$17,Regelungszeit!$X$16,IF(($AH17+AW$15)&lt;Regelungszeit!$W$18,Regelungszeit!$X$17,IF(($AH17+AW$15)&lt;Regelungszeit!$W$19,Regelungszeit!$X$18,IF(($AH17+AW$15)&lt;Regelungszeit!$W$20,Regelungszeit!$X$19,IF(($AH17+AW$15)&lt;Regelungszeit!$W$21,Regelungszeit!$X$20,IF(($AH17+AW$15)&lt;Regelungszeit!$W$22,Regelungszeit!$X$21,IF(($AH17+AW$15)&lt;Regelungszeit!$W$23,Regelungszeit!$X$22,Regelungszeit!$X$23)))))))))</f>
        <v>#N/A</v>
      </c>
      <c r="AX17" s="82" t="e">
        <f>IF(AH17="","",SUM(AI17:AW17)/15)</f>
        <v>#N/A</v>
      </c>
    </row>
    <row r="18" spans="1:50">
      <c r="A18" s="56" t="e">
        <f>IF(B18=Regelungszeit!$F$31,"Ende Regelung",IF(B18=Regelungszeit!$F$32,"Ende Hochfahrrampe",""))</f>
        <v>#N/A</v>
      </c>
      <c r="B18" s="57">
        <v>4</v>
      </c>
      <c r="C18" s="58" t="e">
        <f t="shared" ref="C18:C37" si="12">IF(H18="","",H18)</f>
        <v>#N/A</v>
      </c>
      <c r="D18" s="59" t="e">
        <f t="shared" ref="D18:D37" si="13">IF(H18="","",H18)</f>
        <v>#N/A</v>
      </c>
      <c r="E18" s="155"/>
      <c r="F18" s="247" t="e">
        <f>MATCH(INT(C18),Zuteilung!A:A,0)</f>
        <v>#N/A</v>
      </c>
      <c r="G18" s="61" t="e">
        <f>IF(OR(C18&lt;INDEX(Zuteilung!C:C,F18),C18&gt;INDEX(Zuteilung!D:D,F18)),FALSE,TRUE)</f>
        <v>#N/A</v>
      </c>
      <c r="H18" s="60" t="e">
        <f>IF(B18&lt;=Regelungszeit!$F$32,H17+Regelungszeit!$F$28,"")</f>
        <v>#N/A</v>
      </c>
      <c r="I18" s="228" t="e">
        <f>+MONTH(C18)</f>
        <v>#N/A</v>
      </c>
      <c r="J18" s="228" t="e">
        <f>+HOUR(D18)</f>
        <v>#N/A</v>
      </c>
      <c r="K18" s="228" t="e">
        <f>+MINUTE(D18)</f>
        <v>#N/A</v>
      </c>
      <c r="L18" s="61" t="e">
        <f t="shared" si="0"/>
        <v>#N/A</v>
      </c>
      <c r="M18" s="106" t="e">
        <f t="shared" si="5"/>
        <v>#N/A</v>
      </c>
      <c r="N18" s="61" t="e">
        <f>IF(M18="","",IF(M18=1,0,IF(M18=1,0,Dateneingabe!$G$10*M18)))</f>
        <v>#N/A</v>
      </c>
      <c r="O18" s="252">
        <f t="shared" si="9"/>
        <v>0</v>
      </c>
      <c r="P18" s="63">
        <f>IF(O18="","",O18*(Dateneingabe!$G$10/100))</f>
        <v>0</v>
      </c>
      <c r="Q18" s="63">
        <f t="shared" si="10"/>
        <v>0</v>
      </c>
      <c r="R18" s="63" t="e">
        <f>IF(C18="","",IF(Dateneingabe!$G$17&lt;40909,Zeitreihe!P18,Zeitreihe!Q18))</f>
        <v>#N/A</v>
      </c>
      <c r="S18" s="68" t="str">
        <f>IF($T$14=0,"",IF(H18="","",IF(E18="","Ist-Arbeit fehlt",IF(L18&gt;Dateneingabe!$G$8,"Ist-Arbeit unplausibel",""))))</f>
        <v/>
      </c>
      <c r="T18" s="30">
        <f t="shared" si="1"/>
        <v>0</v>
      </c>
      <c r="U18" s="30">
        <f t="shared" si="6"/>
        <v>0</v>
      </c>
      <c r="X18" s="80"/>
      <c r="Y18" s="79"/>
      <c r="Z18" s="81"/>
      <c r="AA18" s="81"/>
      <c r="AB18" s="81"/>
      <c r="AC18" s="81"/>
      <c r="AD18" s="81"/>
      <c r="AE18" s="81"/>
      <c r="AF18" s="30" t="e">
        <f t="shared" si="7"/>
        <v>#N/A</v>
      </c>
      <c r="AG18" s="80" t="e">
        <f t="shared" si="11"/>
        <v>#N/A</v>
      </c>
      <c r="AH18" s="79" t="e">
        <f t="shared" si="8"/>
        <v>#N/A</v>
      </c>
      <c r="AI18" s="81" t="e">
        <f>IF(($AH18+AI$15)&lt;Regelungszeit!$W$15,Regelungszeit!$X$14,IF(($AH18+AI$15)&lt;Regelungszeit!$W$16,Regelungszeit!$X$15,IF(($AH18+AI$15)&lt;Regelungszeit!$W$17,Regelungszeit!$X$16,IF(($AH18+AI$15)&lt;Regelungszeit!$W$18,Regelungszeit!$X$17,IF(($AH18+AI$15)&lt;Regelungszeit!$W$19,Regelungszeit!$X$18,IF(($AH18+AI$15)&lt;Regelungszeit!$W$20,Regelungszeit!$X$19,IF(($AH18+AI$15)&lt;Regelungszeit!$W$21,Regelungszeit!$X$20,IF(($AH18+AI$15)&lt;Regelungszeit!$W$22,Regelungszeit!$X$21,IF(($AH18+AI$15)&lt;Regelungszeit!$W$23,Regelungszeit!$X$22,Regelungszeit!$X$23)))))))))</f>
        <v>#N/A</v>
      </c>
      <c r="AJ18" s="81" t="e">
        <f>IF(($AH18+AJ$15)&lt;Regelungszeit!$W$15,Regelungszeit!$X$14,IF(($AH18+AJ$15)&lt;Regelungszeit!$W$16,Regelungszeit!$X$15,IF(($AH18+AJ$15)&lt;Regelungszeit!$W$17,Regelungszeit!$X$16,IF(($AH18+AJ$15)&lt;Regelungszeit!$W$18,Regelungszeit!$X$17,IF(($AH18+AJ$15)&lt;Regelungszeit!$W$19,Regelungszeit!$X$18,IF(($AH18+AJ$15)&lt;Regelungszeit!$W$20,Regelungszeit!$X$19,IF(($AH18+AJ$15)&lt;Regelungszeit!$W$21,Regelungszeit!$X$20,IF(($AH18+AJ$15)&lt;Regelungszeit!$W$22,Regelungszeit!$X$21,IF(($AH18+AJ$15)&lt;Regelungszeit!$W$23,Regelungszeit!$X$22,Regelungszeit!$X$23)))))))))</f>
        <v>#N/A</v>
      </c>
      <c r="AK18" s="81" t="e">
        <f>IF(($AH18+AK$15)&lt;Regelungszeit!$W$15,Regelungszeit!$X$14,IF(($AH18+AK$15)&lt;Regelungszeit!$W$16,Regelungszeit!$X$15,IF(($AH18+AK$15)&lt;Regelungszeit!$W$17,Regelungszeit!$X$16,IF(($AH18+AK$15)&lt;Regelungszeit!$W$18,Regelungszeit!$X$17,IF(($AH18+AK$15)&lt;Regelungszeit!$W$19,Regelungszeit!$X$18,IF(($AH18+AK$15)&lt;Regelungszeit!$W$20,Regelungszeit!$X$19,IF(($AH18+AK$15)&lt;Regelungszeit!$W$21,Regelungszeit!$X$20,IF(($AH18+AK$15)&lt;Regelungszeit!$W$22,Regelungszeit!$X$21,IF(($AH18+AK$15)&lt;Regelungszeit!$W$23,Regelungszeit!$X$22,Regelungszeit!$X$23)))))))))</f>
        <v>#N/A</v>
      </c>
      <c r="AL18" s="81" t="e">
        <f>IF(($AH18+AL$15)&lt;Regelungszeit!$W$15,Regelungszeit!$X$14,IF(($AH18+AL$15)&lt;Regelungszeit!$W$16,Regelungszeit!$X$15,IF(($AH18+AL$15)&lt;Regelungszeit!$W$17,Regelungszeit!$X$16,IF(($AH18+AL$15)&lt;Regelungszeit!$W$18,Regelungszeit!$X$17,IF(($AH18+AL$15)&lt;Regelungszeit!$W$19,Regelungszeit!$X$18,IF(($AH18+AL$15)&lt;Regelungszeit!$W$20,Regelungszeit!$X$19,IF(($AH18+AL$15)&lt;Regelungszeit!$W$21,Regelungszeit!$X$20,IF(($AH18+AL$15)&lt;Regelungszeit!$W$22,Regelungszeit!$X$21,IF(($AH18+AL$15)&lt;Regelungszeit!$W$23,Regelungszeit!$X$22,Regelungszeit!$X$23)))))))))</f>
        <v>#N/A</v>
      </c>
      <c r="AM18" s="81" t="e">
        <f>IF(($AH18+AM$15)&lt;Regelungszeit!$W$15,Regelungszeit!$X$14,IF(($AH18+AM$15)&lt;Regelungszeit!$W$16,Regelungszeit!$X$15,IF(($AH18+AM$15)&lt;Regelungszeit!$W$17,Regelungszeit!$X$16,IF(($AH18+AM$15)&lt;Regelungszeit!$W$18,Regelungszeit!$X$17,IF(($AH18+AM$15)&lt;Regelungszeit!$W$19,Regelungszeit!$X$18,IF(($AH18+AM$15)&lt;Regelungszeit!$W$20,Regelungszeit!$X$19,IF(($AH18+AM$15)&lt;Regelungszeit!$W$21,Regelungszeit!$X$20,IF(($AH18+AM$15)&lt;Regelungszeit!$W$22,Regelungszeit!$X$21,IF(($AH18+AM$15)&lt;Regelungszeit!$W$23,Regelungszeit!$X$22,Regelungszeit!$X$23)))))))))</f>
        <v>#N/A</v>
      </c>
      <c r="AN18" s="81" t="e">
        <f>IF(($AH18+AN$15)&lt;Regelungszeit!$W$15,Regelungszeit!$X$14,IF(($AH18+AN$15)&lt;Regelungszeit!$W$16,Regelungszeit!$X$15,IF(($AH18+AN$15)&lt;Regelungszeit!$W$17,Regelungszeit!$X$16,IF(($AH18+AN$15)&lt;Regelungszeit!$W$18,Regelungszeit!$X$17,IF(($AH18+AN$15)&lt;Regelungszeit!$W$19,Regelungszeit!$X$18,IF(($AH18+AN$15)&lt;Regelungszeit!$W$20,Regelungszeit!$X$19,IF(($AH18+AN$15)&lt;Regelungszeit!$W$21,Regelungszeit!$X$20,IF(($AH18+AN$15)&lt;Regelungszeit!$W$22,Regelungszeit!$X$21,IF(($AH18+AN$15)&lt;Regelungszeit!$W$23,Regelungszeit!$X$22,Regelungszeit!$X$23)))))))))</f>
        <v>#N/A</v>
      </c>
      <c r="AO18" s="81" t="e">
        <f>IF(($AH18+AO$15)&lt;Regelungszeit!$W$15,Regelungszeit!$X$14,IF(($AH18+AO$15)&lt;Regelungszeit!$W$16,Regelungszeit!$X$15,IF(($AH18+AO$15)&lt;Regelungszeit!$W$17,Regelungszeit!$X$16,IF(($AH18+AO$15)&lt;Regelungszeit!$W$18,Regelungszeit!$X$17,IF(($AH18+AO$15)&lt;Regelungszeit!$W$19,Regelungszeit!$X$18,IF(($AH18+AO$15)&lt;Regelungszeit!$W$20,Regelungszeit!$X$19,IF(($AH18+AO$15)&lt;Regelungszeit!$W$21,Regelungszeit!$X$20,IF(($AH18+AO$15)&lt;Regelungszeit!$W$22,Regelungszeit!$X$21,IF(($AH18+AO$15)&lt;Regelungszeit!$W$23,Regelungszeit!$X$22,Regelungszeit!$X$23)))))))))</f>
        <v>#N/A</v>
      </c>
      <c r="AP18" s="81" t="e">
        <f>IF(($AH18+AP$15)&lt;Regelungszeit!$W$15,Regelungszeit!$X$14,IF(($AH18+AP$15)&lt;Regelungszeit!$W$16,Regelungszeit!$X$15,IF(($AH18+AP$15)&lt;Regelungszeit!$W$17,Regelungszeit!$X$16,IF(($AH18+AP$15)&lt;Regelungszeit!$W$18,Regelungszeit!$X$17,IF(($AH18+AP$15)&lt;Regelungszeit!$W$19,Regelungszeit!$X$18,IF(($AH18+AP$15)&lt;Regelungszeit!$W$20,Regelungszeit!$X$19,IF(($AH18+AP$15)&lt;Regelungszeit!$W$21,Regelungszeit!$X$20,IF(($AH18+AP$15)&lt;Regelungszeit!$W$22,Regelungszeit!$X$21,IF(($AH18+AP$15)&lt;Regelungszeit!$W$23,Regelungszeit!$X$22,Regelungszeit!$X$23)))))))))</f>
        <v>#N/A</v>
      </c>
      <c r="AQ18" s="81" t="e">
        <f>IF(($AH18+AQ$15)&lt;Regelungszeit!$W$15,Regelungszeit!$X$14,IF(($AH18+AQ$15)&lt;Regelungszeit!$W$16,Regelungszeit!$X$15,IF(($AH18+AQ$15)&lt;Regelungszeit!$W$17,Regelungszeit!$X$16,IF(($AH18+AQ$15)&lt;Regelungszeit!$W$18,Regelungszeit!$X$17,IF(($AH18+AQ$15)&lt;Regelungszeit!$W$19,Regelungszeit!$X$18,IF(($AH18+AQ$15)&lt;Regelungszeit!$W$20,Regelungszeit!$X$19,IF(($AH18+AQ$15)&lt;Regelungszeit!$W$21,Regelungszeit!$X$20,IF(($AH18+AQ$15)&lt;Regelungszeit!$W$22,Regelungszeit!$X$21,IF(($AH18+AQ$15)&lt;Regelungszeit!$W$23,Regelungszeit!$X$22,Regelungszeit!$X$23)))))))))</f>
        <v>#N/A</v>
      </c>
      <c r="AR18" s="81" t="e">
        <f>IF(($AH18+AR$15)&lt;Regelungszeit!$W$15,Regelungszeit!$X$14,IF(($AH18+AR$15)&lt;Regelungszeit!$W$16,Regelungszeit!$X$15,IF(($AH18+AR$15)&lt;Regelungszeit!$W$17,Regelungszeit!$X$16,IF(($AH18+AR$15)&lt;Regelungszeit!$W$18,Regelungszeit!$X$17,IF(($AH18+AR$15)&lt;Regelungszeit!$W$19,Regelungszeit!$X$18,IF(($AH18+AR$15)&lt;Regelungszeit!$W$20,Regelungszeit!$X$19,IF(($AH18+AR$15)&lt;Regelungszeit!$W$21,Regelungszeit!$X$20,IF(($AH18+AR$15)&lt;Regelungszeit!$W$22,Regelungszeit!$X$21,IF(($AH18+AR$15)&lt;Regelungszeit!$W$23,Regelungszeit!$X$22,Regelungszeit!$X$23)))))))))</f>
        <v>#N/A</v>
      </c>
      <c r="AS18" s="81" t="e">
        <f>IF(($AH18+AS$15)&lt;Regelungszeit!$W$15,Regelungszeit!$X$14,IF(($AH18+AS$15)&lt;Regelungszeit!$W$16,Regelungszeit!$X$15,IF(($AH18+AS$15)&lt;Regelungszeit!$W$17,Regelungszeit!$X$16,IF(($AH18+AS$15)&lt;Regelungszeit!$W$18,Regelungszeit!$X$17,IF(($AH18+AS$15)&lt;Regelungszeit!$W$19,Regelungszeit!$X$18,IF(($AH18+AS$15)&lt;Regelungszeit!$W$20,Regelungszeit!$X$19,IF(($AH18+AS$15)&lt;Regelungszeit!$W$21,Regelungszeit!$X$20,IF(($AH18+AS$15)&lt;Regelungszeit!$W$22,Regelungszeit!$X$21,IF(($AH18+AS$15)&lt;Regelungszeit!$W$23,Regelungszeit!$X$22,Regelungszeit!$X$23)))))))))</f>
        <v>#N/A</v>
      </c>
      <c r="AT18" s="81" t="e">
        <f>IF(($AH18+AT$15)&lt;Regelungszeit!$W$15,Regelungszeit!$X$14,IF(($AH18+AT$15)&lt;Regelungszeit!$W$16,Regelungszeit!$X$15,IF(($AH18+AT$15)&lt;Regelungszeit!$W$17,Regelungszeit!$X$16,IF(($AH18+AT$15)&lt;Regelungszeit!$W$18,Regelungszeit!$X$17,IF(($AH18+AT$15)&lt;Regelungszeit!$W$19,Regelungszeit!$X$18,IF(($AH18+AT$15)&lt;Regelungszeit!$W$20,Regelungszeit!$X$19,IF(($AH18+AT$15)&lt;Regelungszeit!$W$21,Regelungszeit!$X$20,IF(($AH18+AT$15)&lt;Regelungszeit!$W$22,Regelungszeit!$X$21,IF(($AH18+AT$15)&lt;Regelungszeit!$W$23,Regelungszeit!$X$22,Regelungszeit!$X$23)))))))))</f>
        <v>#N/A</v>
      </c>
      <c r="AU18" s="81" t="e">
        <f>IF(($AH18+AU$15)&lt;Regelungszeit!$W$15,Regelungszeit!$X$14,IF(($AH18+AU$15)&lt;Regelungszeit!$W$16,Regelungszeit!$X$15,IF(($AH18+AU$15)&lt;Regelungszeit!$W$17,Regelungszeit!$X$16,IF(($AH18+AU$15)&lt;Regelungszeit!$W$18,Regelungszeit!$X$17,IF(($AH18+AU$15)&lt;Regelungszeit!$W$19,Regelungszeit!$X$18,IF(($AH18+AU$15)&lt;Regelungszeit!$W$20,Regelungszeit!$X$19,IF(($AH18+AU$15)&lt;Regelungszeit!$W$21,Regelungszeit!$X$20,IF(($AH18+AU$15)&lt;Regelungszeit!$W$22,Regelungszeit!$X$21,IF(($AH18+AU$15)&lt;Regelungszeit!$W$23,Regelungszeit!$X$22,Regelungszeit!$X$23)))))))))</f>
        <v>#N/A</v>
      </c>
      <c r="AV18" s="81" t="e">
        <f>IF(($AH18+AV$15)&lt;Regelungszeit!$W$15,Regelungszeit!$X$14,IF(($AH18+AV$15)&lt;Regelungszeit!$W$16,Regelungszeit!$X$15,IF(($AH18+AV$15)&lt;Regelungszeit!$W$17,Regelungszeit!$X$16,IF(($AH18+AV$15)&lt;Regelungszeit!$W$18,Regelungszeit!$X$17,IF(($AH18+AV$15)&lt;Regelungszeit!$W$19,Regelungszeit!$X$18,IF(($AH18+AV$15)&lt;Regelungszeit!$W$20,Regelungszeit!$X$19,IF(($AH18+AV$15)&lt;Regelungszeit!$W$21,Regelungszeit!$X$20,IF(($AH18+AV$15)&lt;Regelungszeit!$W$22,Regelungszeit!$X$21,IF(($AH18+AV$15)&lt;Regelungszeit!$W$23,Regelungszeit!$X$22,Regelungszeit!$X$23)))))))))</f>
        <v>#N/A</v>
      </c>
      <c r="AW18" s="81" t="e">
        <f>IF(($AH18+AW$15)&lt;Regelungszeit!$W$15,Regelungszeit!$X$14,IF(($AH18+AW$15)&lt;Regelungszeit!$W$16,Regelungszeit!$X$15,IF(($AH18+AW$15)&lt;Regelungszeit!$W$17,Regelungszeit!$X$16,IF(($AH18+AW$15)&lt;Regelungszeit!$W$18,Regelungszeit!$X$17,IF(($AH18+AW$15)&lt;Regelungszeit!$W$19,Regelungszeit!$X$18,IF(($AH18+AW$15)&lt;Regelungszeit!$W$20,Regelungszeit!$X$19,IF(($AH18+AW$15)&lt;Regelungszeit!$W$21,Regelungszeit!$X$20,IF(($AH18+AW$15)&lt;Regelungszeit!$W$22,Regelungszeit!$X$21,IF(($AH18+AW$15)&lt;Regelungszeit!$W$23,Regelungszeit!$X$22,Regelungszeit!$X$23)))))))))</f>
        <v>#N/A</v>
      </c>
      <c r="AX18" s="82" t="e">
        <f t="shared" ref="AX18:AX81" si="14">IF(AH18="","",SUM(AI18:AW18)/15)</f>
        <v>#N/A</v>
      </c>
    </row>
    <row r="19" spans="1:50">
      <c r="A19" s="56" t="e">
        <f>IF(B19=Regelungszeit!$F$31,"Ende Regelung",IF(B19=Regelungszeit!$F$32,"Ende Hochfahrrampe",""))</f>
        <v>#N/A</v>
      </c>
      <c r="B19" s="57">
        <v>5</v>
      </c>
      <c r="C19" s="58" t="e">
        <f t="shared" si="12"/>
        <v>#N/A</v>
      </c>
      <c r="D19" s="59" t="e">
        <f t="shared" si="13"/>
        <v>#N/A</v>
      </c>
      <c r="E19" s="155"/>
      <c r="F19" s="247" t="e">
        <f>MATCH(INT(C19),Zuteilung!A:A,0)</f>
        <v>#N/A</v>
      </c>
      <c r="G19" s="61" t="e">
        <f>IF(OR(C19&lt;INDEX(Zuteilung!C:C,F19),C19&gt;INDEX(Zuteilung!D:D,F19)),FALSE,TRUE)</f>
        <v>#N/A</v>
      </c>
      <c r="H19" s="60" t="e">
        <f>IF(B19&lt;=Regelungszeit!$F$32,H18+Regelungszeit!$F$28,"")</f>
        <v>#N/A</v>
      </c>
      <c r="I19" s="228" t="e">
        <f>+MONTH(C19)</f>
        <v>#N/A</v>
      </c>
      <c r="J19" s="228" t="e">
        <f>+HOUR(D19)</f>
        <v>#N/A</v>
      </c>
      <c r="K19" s="228" t="e">
        <f>+MINUTE(D19)</f>
        <v>#N/A</v>
      </c>
      <c r="L19" s="61" t="e">
        <f t="shared" si="0"/>
        <v>#N/A</v>
      </c>
      <c r="M19" s="106" t="e">
        <f t="shared" si="5"/>
        <v>#N/A</v>
      </c>
      <c r="N19" s="61" t="e">
        <f>IF(M19="","",IF(M19=1,0,IF(M19=1,0,Dateneingabe!$G$10*M19)))</f>
        <v>#N/A</v>
      </c>
      <c r="O19" s="252">
        <f t="shared" si="9"/>
        <v>0</v>
      </c>
      <c r="P19" s="63">
        <f>IF(O19="","",O19*(Dateneingabe!$G$10/100))</f>
        <v>0</v>
      </c>
      <c r="Q19" s="63">
        <f t="shared" si="10"/>
        <v>0</v>
      </c>
      <c r="R19" s="63" t="e">
        <f>IF(C19="","",IF(Dateneingabe!$G$17&lt;40909,Zeitreihe!P19,Zeitreihe!Q19))</f>
        <v>#N/A</v>
      </c>
      <c r="S19" s="68" t="str">
        <f>IF($T$14=0,"",IF(H19="","",IF(E19="","Ist-Arbeit fehlt",IF(L19&gt;Dateneingabe!$G$8,"Ist-Arbeit unplausibel",""))))</f>
        <v/>
      </c>
      <c r="T19" s="30">
        <f t="shared" si="1"/>
        <v>0</v>
      </c>
      <c r="U19" s="30">
        <f t="shared" si="6"/>
        <v>0</v>
      </c>
      <c r="X19" s="80"/>
      <c r="Y19" s="79"/>
      <c r="Z19" s="81"/>
      <c r="AA19" s="81"/>
      <c r="AB19" s="81"/>
      <c r="AC19" s="81"/>
      <c r="AD19" s="81"/>
      <c r="AE19" s="81"/>
      <c r="AF19" s="30" t="e">
        <f t="shared" si="7"/>
        <v>#N/A</v>
      </c>
      <c r="AG19" s="80" t="e">
        <f t="shared" si="11"/>
        <v>#N/A</v>
      </c>
      <c r="AH19" s="79" t="e">
        <f t="shared" si="8"/>
        <v>#N/A</v>
      </c>
      <c r="AI19" s="81" t="e">
        <f>IF(($AH19+AI$15)&lt;Regelungszeit!$W$15,Regelungszeit!$X$14,IF(($AH19+AI$15)&lt;Regelungszeit!$W$16,Regelungszeit!$X$15,IF(($AH19+AI$15)&lt;Regelungszeit!$W$17,Regelungszeit!$X$16,IF(($AH19+AI$15)&lt;Regelungszeit!$W$18,Regelungszeit!$X$17,IF(($AH19+AI$15)&lt;Regelungszeit!$W$19,Regelungszeit!$X$18,IF(($AH19+AI$15)&lt;Regelungszeit!$W$20,Regelungszeit!$X$19,IF(($AH19+AI$15)&lt;Regelungszeit!$W$21,Regelungszeit!$X$20,IF(($AH19+AI$15)&lt;Regelungszeit!$W$22,Regelungszeit!$X$21,IF(($AH19+AI$15)&lt;Regelungszeit!$W$23,Regelungszeit!$X$22,Regelungszeit!$X$23)))))))))</f>
        <v>#N/A</v>
      </c>
      <c r="AJ19" s="81" t="e">
        <f>IF(($AH19+AJ$15)&lt;Regelungszeit!$W$15,Regelungszeit!$X$14,IF(($AH19+AJ$15)&lt;Regelungszeit!$W$16,Regelungszeit!$X$15,IF(($AH19+AJ$15)&lt;Regelungszeit!$W$17,Regelungszeit!$X$16,IF(($AH19+AJ$15)&lt;Regelungszeit!$W$18,Regelungszeit!$X$17,IF(($AH19+AJ$15)&lt;Regelungszeit!$W$19,Regelungszeit!$X$18,IF(($AH19+AJ$15)&lt;Regelungszeit!$W$20,Regelungszeit!$X$19,IF(($AH19+AJ$15)&lt;Regelungszeit!$W$21,Regelungszeit!$X$20,IF(($AH19+AJ$15)&lt;Regelungszeit!$W$22,Regelungszeit!$X$21,IF(($AH19+AJ$15)&lt;Regelungszeit!$W$23,Regelungszeit!$X$22,Regelungszeit!$X$23)))))))))</f>
        <v>#N/A</v>
      </c>
      <c r="AK19" s="81" t="e">
        <f>IF(($AH19+AK$15)&lt;Regelungszeit!$W$15,Regelungszeit!$X$14,IF(($AH19+AK$15)&lt;Regelungszeit!$W$16,Regelungszeit!$X$15,IF(($AH19+AK$15)&lt;Regelungszeit!$W$17,Regelungszeit!$X$16,IF(($AH19+AK$15)&lt;Regelungszeit!$W$18,Regelungszeit!$X$17,IF(($AH19+AK$15)&lt;Regelungszeit!$W$19,Regelungszeit!$X$18,IF(($AH19+AK$15)&lt;Regelungszeit!$W$20,Regelungszeit!$X$19,IF(($AH19+AK$15)&lt;Regelungszeit!$W$21,Regelungszeit!$X$20,IF(($AH19+AK$15)&lt;Regelungszeit!$W$22,Regelungszeit!$X$21,IF(($AH19+AK$15)&lt;Regelungszeit!$W$23,Regelungszeit!$X$22,Regelungszeit!$X$23)))))))))</f>
        <v>#N/A</v>
      </c>
      <c r="AL19" s="81" t="e">
        <f>IF(($AH19+AL$15)&lt;Regelungszeit!$W$15,Regelungszeit!$X$14,IF(($AH19+AL$15)&lt;Regelungszeit!$W$16,Regelungszeit!$X$15,IF(($AH19+AL$15)&lt;Regelungszeit!$W$17,Regelungszeit!$X$16,IF(($AH19+AL$15)&lt;Regelungszeit!$W$18,Regelungszeit!$X$17,IF(($AH19+AL$15)&lt;Regelungszeit!$W$19,Regelungszeit!$X$18,IF(($AH19+AL$15)&lt;Regelungszeit!$W$20,Regelungszeit!$X$19,IF(($AH19+AL$15)&lt;Regelungszeit!$W$21,Regelungszeit!$X$20,IF(($AH19+AL$15)&lt;Regelungszeit!$W$22,Regelungszeit!$X$21,IF(($AH19+AL$15)&lt;Regelungszeit!$W$23,Regelungszeit!$X$22,Regelungszeit!$X$23)))))))))</f>
        <v>#N/A</v>
      </c>
      <c r="AM19" s="81" t="e">
        <f>IF(($AH19+AM$15)&lt;Regelungszeit!$W$15,Regelungszeit!$X$14,IF(($AH19+AM$15)&lt;Regelungszeit!$W$16,Regelungszeit!$X$15,IF(($AH19+AM$15)&lt;Regelungszeit!$W$17,Regelungszeit!$X$16,IF(($AH19+AM$15)&lt;Regelungszeit!$W$18,Regelungszeit!$X$17,IF(($AH19+AM$15)&lt;Regelungszeit!$W$19,Regelungszeit!$X$18,IF(($AH19+AM$15)&lt;Regelungszeit!$W$20,Regelungszeit!$X$19,IF(($AH19+AM$15)&lt;Regelungszeit!$W$21,Regelungszeit!$X$20,IF(($AH19+AM$15)&lt;Regelungszeit!$W$22,Regelungszeit!$X$21,IF(($AH19+AM$15)&lt;Regelungszeit!$W$23,Regelungszeit!$X$22,Regelungszeit!$X$23)))))))))</f>
        <v>#N/A</v>
      </c>
      <c r="AN19" s="81" t="e">
        <f>IF(($AH19+AN$15)&lt;Regelungszeit!$W$15,Regelungszeit!$X$14,IF(($AH19+AN$15)&lt;Regelungszeit!$W$16,Regelungszeit!$X$15,IF(($AH19+AN$15)&lt;Regelungszeit!$W$17,Regelungszeit!$X$16,IF(($AH19+AN$15)&lt;Regelungszeit!$W$18,Regelungszeit!$X$17,IF(($AH19+AN$15)&lt;Regelungszeit!$W$19,Regelungszeit!$X$18,IF(($AH19+AN$15)&lt;Regelungszeit!$W$20,Regelungszeit!$X$19,IF(($AH19+AN$15)&lt;Regelungszeit!$W$21,Regelungszeit!$X$20,IF(($AH19+AN$15)&lt;Regelungszeit!$W$22,Regelungszeit!$X$21,IF(($AH19+AN$15)&lt;Regelungszeit!$W$23,Regelungszeit!$X$22,Regelungszeit!$X$23)))))))))</f>
        <v>#N/A</v>
      </c>
      <c r="AO19" s="81" t="e">
        <f>IF(($AH19+AO$15)&lt;Regelungszeit!$W$15,Regelungszeit!$X$14,IF(($AH19+AO$15)&lt;Regelungszeit!$W$16,Regelungszeit!$X$15,IF(($AH19+AO$15)&lt;Regelungszeit!$W$17,Regelungszeit!$X$16,IF(($AH19+AO$15)&lt;Regelungszeit!$W$18,Regelungszeit!$X$17,IF(($AH19+AO$15)&lt;Regelungszeit!$W$19,Regelungszeit!$X$18,IF(($AH19+AO$15)&lt;Regelungszeit!$W$20,Regelungszeit!$X$19,IF(($AH19+AO$15)&lt;Regelungszeit!$W$21,Regelungszeit!$X$20,IF(($AH19+AO$15)&lt;Regelungszeit!$W$22,Regelungszeit!$X$21,IF(($AH19+AO$15)&lt;Regelungszeit!$W$23,Regelungszeit!$X$22,Regelungszeit!$X$23)))))))))</f>
        <v>#N/A</v>
      </c>
      <c r="AP19" s="81" t="e">
        <f>IF(($AH19+AP$15)&lt;Regelungszeit!$W$15,Regelungszeit!$X$14,IF(($AH19+AP$15)&lt;Regelungszeit!$W$16,Regelungszeit!$X$15,IF(($AH19+AP$15)&lt;Regelungszeit!$W$17,Regelungszeit!$X$16,IF(($AH19+AP$15)&lt;Regelungszeit!$W$18,Regelungszeit!$X$17,IF(($AH19+AP$15)&lt;Regelungszeit!$W$19,Regelungszeit!$X$18,IF(($AH19+AP$15)&lt;Regelungszeit!$W$20,Regelungszeit!$X$19,IF(($AH19+AP$15)&lt;Regelungszeit!$W$21,Regelungszeit!$X$20,IF(($AH19+AP$15)&lt;Regelungszeit!$W$22,Regelungszeit!$X$21,IF(($AH19+AP$15)&lt;Regelungszeit!$W$23,Regelungszeit!$X$22,Regelungszeit!$X$23)))))))))</f>
        <v>#N/A</v>
      </c>
      <c r="AQ19" s="81" t="e">
        <f>IF(($AH19+AQ$15)&lt;Regelungszeit!$W$15,Regelungszeit!$X$14,IF(($AH19+AQ$15)&lt;Regelungszeit!$W$16,Regelungszeit!$X$15,IF(($AH19+AQ$15)&lt;Regelungszeit!$W$17,Regelungszeit!$X$16,IF(($AH19+AQ$15)&lt;Regelungszeit!$W$18,Regelungszeit!$X$17,IF(($AH19+AQ$15)&lt;Regelungszeit!$W$19,Regelungszeit!$X$18,IF(($AH19+AQ$15)&lt;Regelungszeit!$W$20,Regelungszeit!$X$19,IF(($AH19+AQ$15)&lt;Regelungszeit!$W$21,Regelungszeit!$X$20,IF(($AH19+AQ$15)&lt;Regelungszeit!$W$22,Regelungszeit!$X$21,IF(($AH19+AQ$15)&lt;Regelungszeit!$W$23,Regelungszeit!$X$22,Regelungszeit!$X$23)))))))))</f>
        <v>#N/A</v>
      </c>
      <c r="AR19" s="81" t="e">
        <f>IF(($AH19+AR$15)&lt;Regelungszeit!$W$15,Regelungszeit!$X$14,IF(($AH19+AR$15)&lt;Regelungszeit!$W$16,Regelungszeit!$X$15,IF(($AH19+AR$15)&lt;Regelungszeit!$W$17,Regelungszeit!$X$16,IF(($AH19+AR$15)&lt;Regelungszeit!$W$18,Regelungszeit!$X$17,IF(($AH19+AR$15)&lt;Regelungszeit!$W$19,Regelungszeit!$X$18,IF(($AH19+AR$15)&lt;Regelungszeit!$W$20,Regelungszeit!$X$19,IF(($AH19+AR$15)&lt;Regelungszeit!$W$21,Regelungszeit!$X$20,IF(($AH19+AR$15)&lt;Regelungszeit!$W$22,Regelungszeit!$X$21,IF(($AH19+AR$15)&lt;Regelungszeit!$W$23,Regelungszeit!$X$22,Regelungszeit!$X$23)))))))))</f>
        <v>#N/A</v>
      </c>
      <c r="AS19" s="81" t="e">
        <f>IF(($AH19+AS$15)&lt;Regelungszeit!$W$15,Regelungszeit!$X$14,IF(($AH19+AS$15)&lt;Regelungszeit!$W$16,Regelungszeit!$X$15,IF(($AH19+AS$15)&lt;Regelungszeit!$W$17,Regelungszeit!$X$16,IF(($AH19+AS$15)&lt;Regelungszeit!$W$18,Regelungszeit!$X$17,IF(($AH19+AS$15)&lt;Regelungszeit!$W$19,Regelungszeit!$X$18,IF(($AH19+AS$15)&lt;Regelungszeit!$W$20,Regelungszeit!$X$19,IF(($AH19+AS$15)&lt;Regelungszeit!$W$21,Regelungszeit!$X$20,IF(($AH19+AS$15)&lt;Regelungszeit!$W$22,Regelungszeit!$X$21,IF(($AH19+AS$15)&lt;Regelungszeit!$W$23,Regelungszeit!$X$22,Regelungszeit!$X$23)))))))))</f>
        <v>#N/A</v>
      </c>
      <c r="AT19" s="81" t="e">
        <f>IF(($AH19+AT$15)&lt;Regelungszeit!$W$15,Regelungszeit!$X$14,IF(($AH19+AT$15)&lt;Regelungszeit!$W$16,Regelungszeit!$X$15,IF(($AH19+AT$15)&lt;Regelungszeit!$W$17,Regelungszeit!$X$16,IF(($AH19+AT$15)&lt;Regelungszeit!$W$18,Regelungszeit!$X$17,IF(($AH19+AT$15)&lt;Regelungszeit!$W$19,Regelungszeit!$X$18,IF(($AH19+AT$15)&lt;Regelungszeit!$W$20,Regelungszeit!$X$19,IF(($AH19+AT$15)&lt;Regelungszeit!$W$21,Regelungszeit!$X$20,IF(($AH19+AT$15)&lt;Regelungszeit!$W$22,Regelungszeit!$X$21,IF(($AH19+AT$15)&lt;Regelungszeit!$W$23,Regelungszeit!$X$22,Regelungszeit!$X$23)))))))))</f>
        <v>#N/A</v>
      </c>
      <c r="AU19" s="81" t="e">
        <f>IF(($AH19+AU$15)&lt;Regelungszeit!$W$15,Regelungszeit!$X$14,IF(($AH19+AU$15)&lt;Regelungszeit!$W$16,Regelungszeit!$X$15,IF(($AH19+AU$15)&lt;Regelungszeit!$W$17,Regelungszeit!$X$16,IF(($AH19+AU$15)&lt;Regelungszeit!$W$18,Regelungszeit!$X$17,IF(($AH19+AU$15)&lt;Regelungszeit!$W$19,Regelungszeit!$X$18,IF(($AH19+AU$15)&lt;Regelungszeit!$W$20,Regelungszeit!$X$19,IF(($AH19+AU$15)&lt;Regelungszeit!$W$21,Regelungszeit!$X$20,IF(($AH19+AU$15)&lt;Regelungszeit!$W$22,Regelungszeit!$X$21,IF(($AH19+AU$15)&lt;Regelungszeit!$W$23,Regelungszeit!$X$22,Regelungszeit!$X$23)))))))))</f>
        <v>#N/A</v>
      </c>
      <c r="AV19" s="81" t="e">
        <f>IF(($AH19+AV$15)&lt;Regelungszeit!$W$15,Regelungszeit!$X$14,IF(($AH19+AV$15)&lt;Regelungszeit!$W$16,Regelungszeit!$X$15,IF(($AH19+AV$15)&lt;Regelungszeit!$W$17,Regelungszeit!$X$16,IF(($AH19+AV$15)&lt;Regelungszeit!$W$18,Regelungszeit!$X$17,IF(($AH19+AV$15)&lt;Regelungszeit!$W$19,Regelungszeit!$X$18,IF(($AH19+AV$15)&lt;Regelungszeit!$W$20,Regelungszeit!$X$19,IF(($AH19+AV$15)&lt;Regelungszeit!$W$21,Regelungszeit!$X$20,IF(($AH19+AV$15)&lt;Regelungszeit!$W$22,Regelungszeit!$X$21,IF(($AH19+AV$15)&lt;Regelungszeit!$W$23,Regelungszeit!$X$22,Regelungszeit!$X$23)))))))))</f>
        <v>#N/A</v>
      </c>
      <c r="AW19" s="81" t="e">
        <f>IF(($AH19+AW$15)&lt;Regelungszeit!$W$15,Regelungszeit!$X$14,IF(($AH19+AW$15)&lt;Regelungszeit!$W$16,Regelungszeit!$X$15,IF(($AH19+AW$15)&lt;Regelungszeit!$W$17,Regelungszeit!$X$16,IF(($AH19+AW$15)&lt;Regelungszeit!$W$18,Regelungszeit!$X$17,IF(($AH19+AW$15)&lt;Regelungszeit!$W$19,Regelungszeit!$X$18,IF(($AH19+AW$15)&lt;Regelungszeit!$W$20,Regelungszeit!$X$19,IF(($AH19+AW$15)&lt;Regelungszeit!$W$21,Regelungszeit!$X$20,IF(($AH19+AW$15)&lt;Regelungszeit!$W$22,Regelungszeit!$X$21,IF(($AH19+AW$15)&lt;Regelungszeit!$W$23,Regelungszeit!$X$22,Regelungszeit!$X$23)))))))))</f>
        <v>#N/A</v>
      </c>
      <c r="AX19" s="82" t="e">
        <f t="shared" si="14"/>
        <v>#N/A</v>
      </c>
    </row>
    <row r="20" spans="1:50">
      <c r="A20" s="56" t="e">
        <f>IF(B20=Regelungszeit!$F$31,"Ende Regelung",IF(B20=Regelungszeit!$F$32,"Ende Hochfahrrampe",""))</f>
        <v>#N/A</v>
      </c>
      <c r="B20" s="57">
        <v>6</v>
      </c>
      <c r="C20" s="58" t="e">
        <f t="shared" si="12"/>
        <v>#N/A</v>
      </c>
      <c r="D20" s="59" t="e">
        <f t="shared" si="13"/>
        <v>#N/A</v>
      </c>
      <c r="E20" s="155"/>
      <c r="F20" s="247" t="e">
        <f>MATCH(INT(C20),Zuteilung!A:A,0)</f>
        <v>#N/A</v>
      </c>
      <c r="G20" s="61" t="e">
        <f>IF(OR(C20&lt;INDEX(Zuteilung!C:C,F20),C20&gt;INDEX(Zuteilung!D:D,F20)),FALSE,TRUE)</f>
        <v>#N/A</v>
      </c>
      <c r="H20" s="60" t="e">
        <f>IF(B20&lt;=Regelungszeit!$F$32,H19+Regelungszeit!$F$28,"")</f>
        <v>#N/A</v>
      </c>
      <c r="I20" s="60"/>
      <c r="J20" s="60"/>
      <c r="K20" s="60"/>
      <c r="L20" s="61" t="e">
        <f t="shared" si="0"/>
        <v>#N/A</v>
      </c>
      <c r="M20" s="106" t="e">
        <f t="shared" si="5"/>
        <v>#N/A</v>
      </c>
      <c r="N20" s="61" t="e">
        <f>IF(M20="","",IF(M20=1,0,IF(M20=1,0,Dateneingabe!$G$10*M20)))</f>
        <v>#N/A</v>
      </c>
      <c r="O20" s="252">
        <f t="shared" si="9"/>
        <v>0</v>
      </c>
      <c r="P20" s="63">
        <f>IF(O20="","",O20*(Dateneingabe!$G$10/100))</f>
        <v>0</v>
      </c>
      <c r="Q20" s="63">
        <f t="shared" si="10"/>
        <v>0</v>
      </c>
      <c r="R20" s="63" t="e">
        <f>IF(C20="","",IF(Dateneingabe!$G$17&lt;40909,Zeitreihe!P20,Zeitreihe!Q20))</f>
        <v>#N/A</v>
      </c>
      <c r="S20" s="68" t="str">
        <f>IF($T$14=0,"",IF(H20="","",IF(E20="","Ist-Arbeit fehlt",IF(L20&gt;Dateneingabe!$G$8,"Ist-Arbeit unplausibel",""))))</f>
        <v/>
      </c>
      <c r="T20" s="30">
        <f t="shared" si="1"/>
        <v>0</v>
      </c>
      <c r="U20" s="30">
        <f t="shared" si="6"/>
        <v>0</v>
      </c>
      <c r="X20" s="80"/>
      <c r="Y20" s="79"/>
      <c r="Z20" s="81"/>
      <c r="AA20" s="81"/>
      <c r="AB20" s="81"/>
      <c r="AC20" s="81"/>
      <c r="AD20" s="81"/>
      <c r="AE20" s="81"/>
      <c r="AF20" s="30" t="e">
        <f t="shared" si="7"/>
        <v>#N/A</v>
      </c>
      <c r="AG20" s="80" t="e">
        <f t="shared" si="11"/>
        <v>#N/A</v>
      </c>
      <c r="AH20" s="79" t="e">
        <f t="shared" si="8"/>
        <v>#N/A</v>
      </c>
      <c r="AI20" s="81" t="e">
        <f>IF(($AH20+AI$15)&lt;Regelungszeit!$W$15,Regelungszeit!$X$14,IF(($AH20+AI$15)&lt;Regelungszeit!$W$16,Regelungszeit!$X$15,IF(($AH20+AI$15)&lt;Regelungszeit!$W$17,Regelungszeit!$X$16,IF(($AH20+AI$15)&lt;Regelungszeit!$W$18,Regelungszeit!$X$17,IF(($AH20+AI$15)&lt;Regelungszeit!$W$19,Regelungszeit!$X$18,IF(($AH20+AI$15)&lt;Regelungszeit!$W$20,Regelungszeit!$X$19,IF(($AH20+AI$15)&lt;Regelungszeit!$W$21,Regelungszeit!$X$20,IF(($AH20+AI$15)&lt;Regelungszeit!$W$22,Regelungszeit!$X$21,IF(($AH20+AI$15)&lt;Regelungszeit!$W$23,Regelungszeit!$X$22,Regelungszeit!$X$23)))))))))</f>
        <v>#N/A</v>
      </c>
      <c r="AJ20" s="81" t="e">
        <f>IF(($AH20+AJ$15)&lt;Regelungszeit!$W$15,Regelungszeit!$X$14,IF(($AH20+AJ$15)&lt;Regelungszeit!$W$16,Regelungszeit!$X$15,IF(($AH20+AJ$15)&lt;Regelungszeit!$W$17,Regelungszeit!$X$16,IF(($AH20+AJ$15)&lt;Regelungszeit!$W$18,Regelungszeit!$X$17,IF(($AH20+AJ$15)&lt;Regelungszeit!$W$19,Regelungszeit!$X$18,IF(($AH20+AJ$15)&lt;Regelungszeit!$W$20,Regelungszeit!$X$19,IF(($AH20+AJ$15)&lt;Regelungszeit!$W$21,Regelungszeit!$X$20,IF(($AH20+AJ$15)&lt;Regelungszeit!$W$22,Regelungszeit!$X$21,IF(($AH20+AJ$15)&lt;Regelungszeit!$W$23,Regelungszeit!$X$22,Regelungszeit!$X$23)))))))))</f>
        <v>#N/A</v>
      </c>
      <c r="AK20" s="81" t="e">
        <f>IF(($AH20+AK$15)&lt;Regelungszeit!$W$15,Regelungszeit!$X$14,IF(($AH20+AK$15)&lt;Regelungszeit!$W$16,Regelungszeit!$X$15,IF(($AH20+AK$15)&lt;Regelungszeit!$W$17,Regelungszeit!$X$16,IF(($AH20+AK$15)&lt;Regelungszeit!$W$18,Regelungszeit!$X$17,IF(($AH20+AK$15)&lt;Regelungszeit!$W$19,Regelungszeit!$X$18,IF(($AH20+AK$15)&lt;Regelungszeit!$W$20,Regelungszeit!$X$19,IF(($AH20+AK$15)&lt;Regelungszeit!$W$21,Regelungszeit!$X$20,IF(($AH20+AK$15)&lt;Regelungszeit!$W$22,Regelungszeit!$X$21,IF(($AH20+AK$15)&lt;Regelungszeit!$W$23,Regelungszeit!$X$22,Regelungszeit!$X$23)))))))))</f>
        <v>#N/A</v>
      </c>
      <c r="AL20" s="81" t="e">
        <f>IF(($AH20+AL$15)&lt;Regelungszeit!$W$15,Regelungszeit!$X$14,IF(($AH20+AL$15)&lt;Regelungszeit!$W$16,Regelungszeit!$X$15,IF(($AH20+AL$15)&lt;Regelungszeit!$W$17,Regelungszeit!$X$16,IF(($AH20+AL$15)&lt;Regelungszeit!$W$18,Regelungszeit!$X$17,IF(($AH20+AL$15)&lt;Regelungszeit!$W$19,Regelungszeit!$X$18,IF(($AH20+AL$15)&lt;Regelungszeit!$W$20,Regelungszeit!$X$19,IF(($AH20+AL$15)&lt;Regelungszeit!$W$21,Regelungszeit!$X$20,IF(($AH20+AL$15)&lt;Regelungszeit!$W$22,Regelungszeit!$X$21,IF(($AH20+AL$15)&lt;Regelungszeit!$W$23,Regelungszeit!$X$22,Regelungszeit!$X$23)))))))))</f>
        <v>#N/A</v>
      </c>
      <c r="AM20" s="81" t="e">
        <f>IF(($AH20+AM$15)&lt;Regelungszeit!$W$15,Regelungszeit!$X$14,IF(($AH20+AM$15)&lt;Regelungszeit!$W$16,Regelungszeit!$X$15,IF(($AH20+AM$15)&lt;Regelungszeit!$W$17,Regelungszeit!$X$16,IF(($AH20+AM$15)&lt;Regelungszeit!$W$18,Regelungszeit!$X$17,IF(($AH20+AM$15)&lt;Regelungszeit!$W$19,Regelungszeit!$X$18,IF(($AH20+AM$15)&lt;Regelungszeit!$W$20,Regelungszeit!$X$19,IF(($AH20+AM$15)&lt;Regelungszeit!$W$21,Regelungszeit!$X$20,IF(($AH20+AM$15)&lt;Regelungszeit!$W$22,Regelungszeit!$X$21,IF(($AH20+AM$15)&lt;Regelungszeit!$W$23,Regelungszeit!$X$22,Regelungszeit!$X$23)))))))))</f>
        <v>#N/A</v>
      </c>
      <c r="AN20" s="81" t="e">
        <f>IF(($AH20+AN$15)&lt;Regelungszeit!$W$15,Regelungszeit!$X$14,IF(($AH20+AN$15)&lt;Regelungszeit!$W$16,Regelungszeit!$X$15,IF(($AH20+AN$15)&lt;Regelungszeit!$W$17,Regelungszeit!$X$16,IF(($AH20+AN$15)&lt;Regelungszeit!$W$18,Regelungszeit!$X$17,IF(($AH20+AN$15)&lt;Regelungszeit!$W$19,Regelungszeit!$X$18,IF(($AH20+AN$15)&lt;Regelungszeit!$W$20,Regelungszeit!$X$19,IF(($AH20+AN$15)&lt;Regelungszeit!$W$21,Regelungszeit!$X$20,IF(($AH20+AN$15)&lt;Regelungszeit!$W$22,Regelungszeit!$X$21,IF(($AH20+AN$15)&lt;Regelungszeit!$W$23,Regelungszeit!$X$22,Regelungszeit!$X$23)))))))))</f>
        <v>#N/A</v>
      </c>
      <c r="AO20" s="81" t="e">
        <f>IF(($AH20+AO$15)&lt;Regelungszeit!$W$15,Regelungszeit!$X$14,IF(($AH20+AO$15)&lt;Regelungszeit!$W$16,Regelungszeit!$X$15,IF(($AH20+AO$15)&lt;Regelungszeit!$W$17,Regelungszeit!$X$16,IF(($AH20+AO$15)&lt;Regelungszeit!$W$18,Regelungszeit!$X$17,IF(($AH20+AO$15)&lt;Regelungszeit!$W$19,Regelungszeit!$X$18,IF(($AH20+AO$15)&lt;Regelungszeit!$W$20,Regelungszeit!$X$19,IF(($AH20+AO$15)&lt;Regelungszeit!$W$21,Regelungszeit!$X$20,IF(($AH20+AO$15)&lt;Regelungszeit!$W$22,Regelungszeit!$X$21,IF(($AH20+AO$15)&lt;Regelungszeit!$W$23,Regelungszeit!$X$22,Regelungszeit!$X$23)))))))))</f>
        <v>#N/A</v>
      </c>
      <c r="AP20" s="81" t="e">
        <f>IF(($AH20+AP$15)&lt;Regelungszeit!$W$15,Regelungszeit!$X$14,IF(($AH20+AP$15)&lt;Regelungszeit!$W$16,Regelungszeit!$X$15,IF(($AH20+AP$15)&lt;Regelungszeit!$W$17,Regelungszeit!$X$16,IF(($AH20+AP$15)&lt;Regelungszeit!$W$18,Regelungszeit!$X$17,IF(($AH20+AP$15)&lt;Regelungszeit!$W$19,Regelungszeit!$X$18,IF(($AH20+AP$15)&lt;Regelungszeit!$W$20,Regelungszeit!$X$19,IF(($AH20+AP$15)&lt;Regelungszeit!$W$21,Regelungszeit!$X$20,IF(($AH20+AP$15)&lt;Regelungszeit!$W$22,Regelungszeit!$X$21,IF(($AH20+AP$15)&lt;Regelungszeit!$W$23,Regelungszeit!$X$22,Regelungszeit!$X$23)))))))))</f>
        <v>#N/A</v>
      </c>
      <c r="AQ20" s="81" t="e">
        <f>IF(($AH20+AQ$15)&lt;Regelungszeit!$W$15,Regelungszeit!$X$14,IF(($AH20+AQ$15)&lt;Regelungszeit!$W$16,Regelungszeit!$X$15,IF(($AH20+AQ$15)&lt;Regelungszeit!$W$17,Regelungszeit!$X$16,IF(($AH20+AQ$15)&lt;Regelungszeit!$W$18,Regelungszeit!$X$17,IF(($AH20+AQ$15)&lt;Regelungszeit!$W$19,Regelungszeit!$X$18,IF(($AH20+AQ$15)&lt;Regelungszeit!$W$20,Regelungszeit!$X$19,IF(($AH20+AQ$15)&lt;Regelungszeit!$W$21,Regelungszeit!$X$20,IF(($AH20+AQ$15)&lt;Regelungszeit!$W$22,Regelungszeit!$X$21,IF(($AH20+AQ$15)&lt;Regelungszeit!$W$23,Regelungszeit!$X$22,Regelungszeit!$X$23)))))))))</f>
        <v>#N/A</v>
      </c>
      <c r="AR20" s="81" t="e">
        <f>IF(($AH20+AR$15)&lt;Regelungszeit!$W$15,Regelungszeit!$X$14,IF(($AH20+AR$15)&lt;Regelungszeit!$W$16,Regelungszeit!$X$15,IF(($AH20+AR$15)&lt;Regelungszeit!$W$17,Regelungszeit!$X$16,IF(($AH20+AR$15)&lt;Regelungszeit!$W$18,Regelungszeit!$X$17,IF(($AH20+AR$15)&lt;Regelungszeit!$W$19,Regelungszeit!$X$18,IF(($AH20+AR$15)&lt;Regelungszeit!$W$20,Regelungszeit!$X$19,IF(($AH20+AR$15)&lt;Regelungszeit!$W$21,Regelungszeit!$X$20,IF(($AH20+AR$15)&lt;Regelungszeit!$W$22,Regelungszeit!$X$21,IF(($AH20+AR$15)&lt;Regelungszeit!$W$23,Regelungszeit!$X$22,Regelungszeit!$X$23)))))))))</f>
        <v>#N/A</v>
      </c>
      <c r="AS20" s="81" t="e">
        <f>IF(($AH20+AS$15)&lt;Regelungszeit!$W$15,Regelungszeit!$X$14,IF(($AH20+AS$15)&lt;Regelungszeit!$W$16,Regelungszeit!$X$15,IF(($AH20+AS$15)&lt;Regelungszeit!$W$17,Regelungszeit!$X$16,IF(($AH20+AS$15)&lt;Regelungszeit!$W$18,Regelungszeit!$X$17,IF(($AH20+AS$15)&lt;Regelungszeit!$W$19,Regelungszeit!$X$18,IF(($AH20+AS$15)&lt;Regelungszeit!$W$20,Regelungszeit!$X$19,IF(($AH20+AS$15)&lt;Regelungszeit!$W$21,Regelungszeit!$X$20,IF(($AH20+AS$15)&lt;Regelungszeit!$W$22,Regelungszeit!$X$21,IF(($AH20+AS$15)&lt;Regelungszeit!$W$23,Regelungszeit!$X$22,Regelungszeit!$X$23)))))))))</f>
        <v>#N/A</v>
      </c>
      <c r="AT20" s="81" t="e">
        <f>IF(($AH20+AT$15)&lt;Regelungszeit!$W$15,Regelungszeit!$X$14,IF(($AH20+AT$15)&lt;Regelungszeit!$W$16,Regelungszeit!$X$15,IF(($AH20+AT$15)&lt;Regelungszeit!$W$17,Regelungszeit!$X$16,IF(($AH20+AT$15)&lt;Regelungszeit!$W$18,Regelungszeit!$X$17,IF(($AH20+AT$15)&lt;Regelungszeit!$W$19,Regelungszeit!$X$18,IF(($AH20+AT$15)&lt;Regelungszeit!$W$20,Regelungszeit!$X$19,IF(($AH20+AT$15)&lt;Regelungszeit!$W$21,Regelungszeit!$X$20,IF(($AH20+AT$15)&lt;Regelungszeit!$W$22,Regelungszeit!$X$21,IF(($AH20+AT$15)&lt;Regelungszeit!$W$23,Regelungszeit!$X$22,Regelungszeit!$X$23)))))))))</f>
        <v>#N/A</v>
      </c>
      <c r="AU20" s="81" t="e">
        <f>IF(($AH20+AU$15)&lt;Regelungszeit!$W$15,Regelungszeit!$X$14,IF(($AH20+AU$15)&lt;Regelungszeit!$W$16,Regelungszeit!$X$15,IF(($AH20+AU$15)&lt;Regelungszeit!$W$17,Regelungszeit!$X$16,IF(($AH20+AU$15)&lt;Regelungszeit!$W$18,Regelungszeit!$X$17,IF(($AH20+AU$15)&lt;Regelungszeit!$W$19,Regelungszeit!$X$18,IF(($AH20+AU$15)&lt;Regelungszeit!$W$20,Regelungszeit!$X$19,IF(($AH20+AU$15)&lt;Regelungszeit!$W$21,Regelungszeit!$X$20,IF(($AH20+AU$15)&lt;Regelungszeit!$W$22,Regelungszeit!$X$21,IF(($AH20+AU$15)&lt;Regelungszeit!$W$23,Regelungszeit!$X$22,Regelungszeit!$X$23)))))))))</f>
        <v>#N/A</v>
      </c>
      <c r="AV20" s="81" t="e">
        <f>IF(($AH20+AV$15)&lt;Regelungszeit!$W$15,Regelungszeit!$X$14,IF(($AH20+AV$15)&lt;Regelungszeit!$W$16,Regelungszeit!$X$15,IF(($AH20+AV$15)&lt;Regelungszeit!$W$17,Regelungszeit!$X$16,IF(($AH20+AV$15)&lt;Regelungszeit!$W$18,Regelungszeit!$X$17,IF(($AH20+AV$15)&lt;Regelungszeit!$W$19,Regelungszeit!$X$18,IF(($AH20+AV$15)&lt;Regelungszeit!$W$20,Regelungszeit!$X$19,IF(($AH20+AV$15)&lt;Regelungszeit!$W$21,Regelungszeit!$X$20,IF(($AH20+AV$15)&lt;Regelungszeit!$W$22,Regelungszeit!$X$21,IF(($AH20+AV$15)&lt;Regelungszeit!$W$23,Regelungszeit!$X$22,Regelungszeit!$X$23)))))))))</f>
        <v>#N/A</v>
      </c>
      <c r="AW20" s="81" t="e">
        <f>IF(($AH20+AW$15)&lt;Regelungszeit!$W$15,Regelungszeit!$X$14,IF(($AH20+AW$15)&lt;Regelungszeit!$W$16,Regelungszeit!$X$15,IF(($AH20+AW$15)&lt;Regelungszeit!$W$17,Regelungszeit!$X$16,IF(($AH20+AW$15)&lt;Regelungszeit!$W$18,Regelungszeit!$X$17,IF(($AH20+AW$15)&lt;Regelungszeit!$W$19,Regelungszeit!$X$18,IF(($AH20+AW$15)&lt;Regelungszeit!$W$20,Regelungszeit!$X$19,IF(($AH20+AW$15)&lt;Regelungszeit!$W$21,Regelungszeit!$X$20,IF(($AH20+AW$15)&lt;Regelungszeit!$W$22,Regelungszeit!$X$21,IF(($AH20+AW$15)&lt;Regelungszeit!$W$23,Regelungszeit!$X$22,Regelungszeit!$X$23)))))))))</f>
        <v>#N/A</v>
      </c>
      <c r="AX20" s="82" t="e">
        <f t="shared" si="14"/>
        <v>#N/A</v>
      </c>
    </row>
    <row r="21" spans="1:50">
      <c r="A21" s="56" t="e">
        <f>IF(B21=Regelungszeit!$F$31,"Ende Regelung",IF(B21=Regelungszeit!$F$32,"Ende Hochfahrrampe",""))</f>
        <v>#N/A</v>
      </c>
      <c r="B21" s="57">
        <v>7</v>
      </c>
      <c r="C21" s="58" t="e">
        <f t="shared" si="12"/>
        <v>#N/A</v>
      </c>
      <c r="D21" s="59" t="e">
        <f t="shared" si="13"/>
        <v>#N/A</v>
      </c>
      <c r="E21" s="155"/>
      <c r="F21" s="247" t="e">
        <f>MATCH(INT(C21),Zuteilung!A:A,0)</f>
        <v>#N/A</v>
      </c>
      <c r="G21" s="61" t="e">
        <f>IF(OR(C21&lt;INDEX(Zuteilung!C:C,F21),C21&gt;INDEX(Zuteilung!D:D,F21)),FALSE,TRUE)</f>
        <v>#N/A</v>
      </c>
      <c r="H21" s="60" t="e">
        <f>IF(B21&lt;=Regelungszeit!$F$32,H20+Regelungszeit!$F$28,"")</f>
        <v>#N/A</v>
      </c>
      <c r="I21" s="60"/>
      <c r="J21" s="60"/>
      <c r="K21" s="60"/>
      <c r="L21" s="61" t="e">
        <f t="shared" si="0"/>
        <v>#N/A</v>
      </c>
      <c r="M21" s="106" t="e">
        <f t="shared" si="5"/>
        <v>#N/A</v>
      </c>
      <c r="N21" s="61" t="e">
        <f>IF(M21="","",IF(M21=1,0,IF(M21=1,0,Dateneingabe!$G$10*M21)))</f>
        <v>#N/A</v>
      </c>
      <c r="O21" s="252">
        <f t="shared" si="9"/>
        <v>0</v>
      </c>
      <c r="P21" s="63">
        <f>IF(O21="","",O21*(Dateneingabe!$G$10/100))</f>
        <v>0</v>
      </c>
      <c r="Q21" s="63">
        <f t="shared" si="10"/>
        <v>0</v>
      </c>
      <c r="R21" s="63" t="e">
        <f>IF(C21="","",IF(Dateneingabe!$G$17&lt;40909,Zeitreihe!P21,Zeitreihe!Q21))</f>
        <v>#N/A</v>
      </c>
      <c r="S21" s="68" t="str">
        <f>IF($T$14=0,"",IF(H21="","",IF(E21="","Ist-Arbeit fehlt",IF(L21&gt;Dateneingabe!$G$8,"Ist-Arbeit unplausibel",""))))</f>
        <v/>
      </c>
      <c r="T21" s="30">
        <f t="shared" si="1"/>
        <v>0</v>
      </c>
      <c r="U21" s="30">
        <f t="shared" si="6"/>
        <v>0</v>
      </c>
      <c r="X21" s="80"/>
      <c r="Y21" s="79"/>
      <c r="Z21" s="81"/>
      <c r="AA21" s="81"/>
      <c r="AB21" s="81"/>
      <c r="AC21" s="81"/>
      <c r="AD21" s="81"/>
      <c r="AE21" s="81"/>
      <c r="AF21" s="30" t="e">
        <f t="shared" si="7"/>
        <v>#N/A</v>
      </c>
      <c r="AG21" s="80" t="e">
        <f t="shared" si="11"/>
        <v>#N/A</v>
      </c>
      <c r="AH21" s="79" t="e">
        <f t="shared" si="8"/>
        <v>#N/A</v>
      </c>
      <c r="AI21" s="81" t="e">
        <f>IF(($AH21+AI$15)&lt;Regelungszeit!$W$15,Regelungszeit!$X$14,IF(($AH21+AI$15)&lt;Regelungszeit!$W$16,Regelungszeit!$X$15,IF(($AH21+AI$15)&lt;Regelungszeit!$W$17,Regelungszeit!$X$16,IF(($AH21+AI$15)&lt;Regelungszeit!$W$18,Regelungszeit!$X$17,IF(($AH21+AI$15)&lt;Regelungszeit!$W$19,Regelungszeit!$X$18,IF(($AH21+AI$15)&lt;Regelungszeit!$W$20,Regelungszeit!$X$19,IF(($AH21+AI$15)&lt;Regelungszeit!$W$21,Regelungszeit!$X$20,IF(($AH21+AI$15)&lt;Regelungszeit!$W$22,Regelungszeit!$X$21,IF(($AH21+AI$15)&lt;Regelungszeit!$W$23,Regelungszeit!$X$22,Regelungszeit!$X$23)))))))))</f>
        <v>#N/A</v>
      </c>
      <c r="AJ21" s="81" t="e">
        <f>IF(($AH21+AJ$15)&lt;Regelungszeit!$W$15,Regelungszeit!$X$14,IF(($AH21+AJ$15)&lt;Regelungszeit!$W$16,Regelungszeit!$X$15,IF(($AH21+AJ$15)&lt;Regelungszeit!$W$17,Regelungszeit!$X$16,IF(($AH21+AJ$15)&lt;Regelungszeit!$W$18,Regelungszeit!$X$17,IF(($AH21+AJ$15)&lt;Regelungszeit!$W$19,Regelungszeit!$X$18,IF(($AH21+AJ$15)&lt;Regelungszeit!$W$20,Regelungszeit!$X$19,IF(($AH21+AJ$15)&lt;Regelungszeit!$W$21,Regelungszeit!$X$20,IF(($AH21+AJ$15)&lt;Regelungszeit!$W$22,Regelungszeit!$X$21,IF(($AH21+AJ$15)&lt;Regelungszeit!$W$23,Regelungszeit!$X$22,Regelungszeit!$X$23)))))))))</f>
        <v>#N/A</v>
      </c>
      <c r="AK21" s="81" t="e">
        <f>IF(($AH21+AK$15)&lt;Regelungszeit!$W$15,Regelungszeit!$X$14,IF(($AH21+AK$15)&lt;Regelungszeit!$W$16,Regelungszeit!$X$15,IF(($AH21+AK$15)&lt;Regelungszeit!$W$17,Regelungszeit!$X$16,IF(($AH21+AK$15)&lt;Regelungszeit!$W$18,Regelungszeit!$X$17,IF(($AH21+AK$15)&lt;Regelungszeit!$W$19,Regelungszeit!$X$18,IF(($AH21+AK$15)&lt;Regelungszeit!$W$20,Regelungszeit!$X$19,IF(($AH21+AK$15)&lt;Regelungszeit!$W$21,Regelungszeit!$X$20,IF(($AH21+AK$15)&lt;Regelungszeit!$W$22,Regelungszeit!$X$21,IF(($AH21+AK$15)&lt;Regelungszeit!$W$23,Regelungszeit!$X$22,Regelungszeit!$X$23)))))))))</f>
        <v>#N/A</v>
      </c>
      <c r="AL21" s="81" t="e">
        <f>IF(($AH21+AL$15)&lt;Regelungszeit!$W$15,Regelungszeit!$X$14,IF(($AH21+AL$15)&lt;Regelungszeit!$W$16,Regelungszeit!$X$15,IF(($AH21+AL$15)&lt;Regelungszeit!$W$17,Regelungszeit!$X$16,IF(($AH21+AL$15)&lt;Regelungszeit!$W$18,Regelungszeit!$X$17,IF(($AH21+AL$15)&lt;Regelungszeit!$W$19,Regelungszeit!$X$18,IF(($AH21+AL$15)&lt;Regelungszeit!$W$20,Regelungszeit!$X$19,IF(($AH21+AL$15)&lt;Regelungszeit!$W$21,Regelungszeit!$X$20,IF(($AH21+AL$15)&lt;Regelungszeit!$W$22,Regelungszeit!$X$21,IF(($AH21+AL$15)&lt;Regelungszeit!$W$23,Regelungszeit!$X$22,Regelungszeit!$X$23)))))))))</f>
        <v>#N/A</v>
      </c>
      <c r="AM21" s="81" t="e">
        <f>IF(($AH21+AM$15)&lt;Regelungszeit!$W$15,Regelungszeit!$X$14,IF(($AH21+AM$15)&lt;Regelungszeit!$W$16,Regelungszeit!$X$15,IF(($AH21+AM$15)&lt;Regelungszeit!$W$17,Regelungszeit!$X$16,IF(($AH21+AM$15)&lt;Regelungszeit!$W$18,Regelungszeit!$X$17,IF(($AH21+AM$15)&lt;Regelungszeit!$W$19,Regelungszeit!$X$18,IF(($AH21+AM$15)&lt;Regelungszeit!$W$20,Regelungszeit!$X$19,IF(($AH21+AM$15)&lt;Regelungszeit!$W$21,Regelungszeit!$X$20,IF(($AH21+AM$15)&lt;Regelungszeit!$W$22,Regelungszeit!$X$21,IF(($AH21+AM$15)&lt;Regelungszeit!$W$23,Regelungszeit!$X$22,Regelungszeit!$X$23)))))))))</f>
        <v>#N/A</v>
      </c>
      <c r="AN21" s="81" t="e">
        <f>IF(($AH21+AN$15)&lt;Regelungszeit!$W$15,Regelungszeit!$X$14,IF(($AH21+AN$15)&lt;Regelungszeit!$W$16,Regelungszeit!$X$15,IF(($AH21+AN$15)&lt;Regelungszeit!$W$17,Regelungszeit!$X$16,IF(($AH21+AN$15)&lt;Regelungszeit!$W$18,Regelungszeit!$X$17,IF(($AH21+AN$15)&lt;Regelungszeit!$W$19,Regelungszeit!$X$18,IF(($AH21+AN$15)&lt;Regelungszeit!$W$20,Regelungszeit!$X$19,IF(($AH21+AN$15)&lt;Regelungszeit!$W$21,Regelungszeit!$X$20,IF(($AH21+AN$15)&lt;Regelungszeit!$W$22,Regelungszeit!$X$21,IF(($AH21+AN$15)&lt;Regelungszeit!$W$23,Regelungszeit!$X$22,Regelungszeit!$X$23)))))))))</f>
        <v>#N/A</v>
      </c>
      <c r="AO21" s="81" t="e">
        <f>IF(($AH21+AO$15)&lt;Regelungszeit!$W$15,Regelungszeit!$X$14,IF(($AH21+AO$15)&lt;Regelungszeit!$W$16,Regelungszeit!$X$15,IF(($AH21+AO$15)&lt;Regelungszeit!$W$17,Regelungszeit!$X$16,IF(($AH21+AO$15)&lt;Regelungszeit!$W$18,Regelungszeit!$X$17,IF(($AH21+AO$15)&lt;Regelungszeit!$W$19,Regelungszeit!$X$18,IF(($AH21+AO$15)&lt;Regelungszeit!$W$20,Regelungszeit!$X$19,IF(($AH21+AO$15)&lt;Regelungszeit!$W$21,Regelungszeit!$X$20,IF(($AH21+AO$15)&lt;Regelungszeit!$W$22,Regelungszeit!$X$21,IF(($AH21+AO$15)&lt;Regelungszeit!$W$23,Regelungszeit!$X$22,Regelungszeit!$X$23)))))))))</f>
        <v>#N/A</v>
      </c>
      <c r="AP21" s="81" t="e">
        <f>IF(($AH21+AP$15)&lt;Regelungszeit!$W$15,Regelungszeit!$X$14,IF(($AH21+AP$15)&lt;Regelungszeit!$W$16,Regelungszeit!$X$15,IF(($AH21+AP$15)&lt;Regelungszeit!$W$17,Regelungszeit!$X$16,IF(($AH21+AP$15)&lt;Regelungszeit!$W$18,Regelungszeit!$X$17,IF(($AH21+AP$15)&lt;Regelungszeit!$W$19,Regelungszeit!$X$18,IF(($AH21+AP$15)&lt;Regelungszeit!$W$20,Regelungszeit!$X$19,IF(($AH21+AP$15)&lt;Regelungszeit!$W$21,Regelungszeit!$X$20,IF(($AH21+AP$15)&lt;Regelungszeit!$W$22,Regelungszeit!$X$21,IF(($AH21+AP$15)&lt;Regelungszeit!$W$23,Regelungszeit!$X$22,Regelungszeit!$X$23)))))))))</f>
        <v>#N/A</v>
      </c>
      <c r="AQ21" s="81" t="e">
        <f>IF(($AH21+AQ$15)&lt;Regelungszeit!$W$15,Regelungszeit!$X$14,IF(($AH21+AQ$15)&lt;Regelungszeit!$W$16,Regelungszeit!$X$15,IF(($AH21+AQ$15)&lt;Regelungszeit!$W$17,Regelungszeit!$X$16,IF(($AH21+AQ$15)&lt;Regelungszeit!$W$18,Regelungszeit!$X$17,IF(($AH21+AQ$15)&lt;Regelungszeit!$W$19,Regelungszeit!$X$18,IF(($AH21+AQ$15)&lt;Regelungszeit!$W$20,Regelungszeit!$X$19,IF(($AH21+AQ$15)&lt;Regelungszeit!$W$21,Regelungszeit!$X$20,IF(($AH21+AQ$15)&lt;Regelungszeit!$W$22,Regelungszeit!$X$21,IF(($AH21+AQ$15)&lt;Regelungszeit!$W$23,Regelungszeit!$X$22,Regelungszeit!$X$23)))))))))</f>
        <v>#N/A</v>
      </c>
      <c r="AR21" s="81" t="e">
        <f>IF(($AH21+AR$15)&lt;Regelungszeit!$W$15,Regelungszeit!$X$14,IF(($AH21+AR$15)&lt;Regelungszeit!$W$16,Regelungszeit!$X$15,IF(($AH21+AR$15)&lt;Regelungszeit!$W$17,Regelungszeit!$X$16,IF(($AH21+AR$15)&lt;Regelungszeit!$W$18,Regelungszeit!$X$17,IF(($AH21+AR$15)&lt;Regelungszeit!$W$19,Regelungszeit!$X$18,IF(($AH21+AR$15)&lt;Regelungszeit!$W$20,Regelungszeit!$X$19,IF(($AH21+AR$15)&lt;Regelungszeit!$W$21,Regelungszeit!$X$20,IF(($AH21+AR$15)&lt;Regelungszeit!$W$22,Regelungszeit!$X$21,IF(($AH21+AR$15)&lt;Regelungszeit!$W$23,Regelungszeit!$X$22,Regelungszeit!$X$23)))))))))</f>
        <v>#N/A</v>
      </c>
      <c r="AS21" s="81" t="e">
        <f>IF(($AH21+AS$15)&lt;Regelungszeit!$W$15,Regelungszeit!$X$14,IF(($AH21+AS$15)&lt;Regelungszeit!$W$16,Regelungszeit!$X$15,IF(($AH21+AS$15)&lt;Regelungszeit!$W$17,Regelungszeit!$X$16,IF(($AH21+AS$15)&lt;Regelungszeit!$W$18,Regelungszeit!$X$17,IF(($AH21+AS$15)&lt;Regelungszeit!$W$19,Regelungszeit!$X$18,IF(($AH21+AS$15)&lt;Regelungszeit!$W$20,Regelungszeit!$X$19,IF(($AH21+AS$15)&lt;Regelungszeit!$W$21,Regelungszeit!$X$20,IF(($AH21+AS$15)&lt;Regelungszeit!$W$22,Regelungszeit!$X$21,IF(($AH21+AS$15)&lt;Regelungszeit!$W$23,Regelungszeit!$X$22,Regelungszeit!$X$23)))))))))</f>
        <v>#N/A</v>
      </c>
      <c r="AT21" s="81" t="e">
        <f>IF(($AH21+AT$15)&lt;Regelungszeit!$W$15,Regelungszeit!$X$14,IF(($AH21+AT$15)&lt;Regelungszeit!$W$16,Regelungszeit!$X$15,IF(($AH21+AT$15)&lt;Regelungszeit!$W$17,Regelungszeit!$X$16,IF(($AH21+AT$15)&lt;Regelungszeit!$W$18,Regelungszeit!$X$17,IF(($AH21+AT$15)&lt;Regelungszeit!$W$19,Regelungszeit!$X$18,IF(($AH21+AT$15)&lt;Regelungszeit!$W$20,Regelungszeit!$X$19,IF(($AH21+AT$15)&lt;Regelungszeit!$W$21,Regelungszeit!$X$20,IF(($AH21+AT$15)&lt;Regelungszeit!$W$22,Regelungszeit!$X$21,IF(($AH21+AT$15)&lt;Regelungszeit!$W$23,Regelungszeit!$X$22,Regelungszeit!$X$23)))))))))</f>
        <v>#N/A</v>
      </c>
      <c r="AU21" s="81" t="e">
        <f>IF(($AH21+AU$15)&lt;Regelungszeit!$W$15,Regelungszeit!$X$14,IF(($AH21+AU$15)&lt;Regelungszeit!$W$16,Regelungszeit!$X$15,IF(($AH21+AU$15)&lt;Regelungszeit!$W$17,Regelungszeit!$X$16,IF(($AH21+AU$15)&lt;Regelungszeit!$W$18,Regelungszeit!$X$17,IF(($AH21+AU$15)&lt;Regelungszeit!$W$19,Regelungszeit!$X$18,IF(($AH21+AU$15)&lt;Regelungszeit!$W$20,Regelungszeit!$X$19,IF(($AH21+AU$15)&lt;Regelungszeit!$W$21,Regelungszeit!$X$20,IF(($AH21+AU$15)&lt;Regelungszeit!$W$22,Regelungszeit!$X$21,IF(($AH21+AU$15)&lt;Regelungszeit!$W$23,Regelungszeit!$X$22,Regelungszeit!$X$23)))))))))</f>
        <v>#N/A</v>
      </c>
      <c r="AV21" s="81" t="e">
        <f>IF(($AH21+AV$15)&lt;Regelungszeit!$W$15,Regelungszeit!$X$14,IF(($AH21+AV$15)&lt;Regelungszeit!$W$16,Regelungszeit!$X$15,IF(($AH21+AV$15)&lt;Regelungszeit!$W$17,Regelungszeit!$X$16,IF(($AH21+AV$15)&lt;Regelungszeit!$W$18,Regelungszeit!$X$17,IF(($AH21+AV$15)&lt;Regelungszeit!$W$19,Regelungszeit!$X$18,IF(($AH21+AV$15)&lt;Regelungszeit!$W$20,Regelungszeit!$X$19,IF(($AH21+AV$15)&lt;Regelungszeit!$W$21,Regelungszeit!$X$20,IF(($AH21+AV$15)&lt;Regelungszeit!$W$22,Regelungszeit!$X$21,IF(($AH21+AV$15)&lt;Regelungszeit!$W$23,Regelungszeit!$X$22,Regelungszeit!$X$23)))))))))</f>
        <v>#N/A</v>
      </c>
      <c r="AW21" s="81" t="e">
        <f>IF(($AH21+AW$15)&lt;Regelungszeit!$W$15,Regelungszeit!$X$14,IF(($AH21+AW$15)&lt;Regelungszeit!$W$16,Regelungszeit!$X$15,IF(($AH21+AW$15)&lt;Regelungszeit!$W$17,Regelungszeit!$X$16,IF(($AH21+AW$15)&lt;Regelungszeit!$W$18,Regelungszeit!$X$17,IF(($AH21+AW$15)&lt;Regelungszeit!$W$19,Regelungszeit!$X$18,IF(($AH21+AW$15)&lt;Regelungszeit!$W$20,Regelungszeit!$X$19,IF(($AH21+AW$15)&lt;Regelungszeit!$W$21,Regelungszeit!$X$20,IF(($AH21+AW$15)&lt;Regelungszeit!$W$22,Regelungszeit!$X$21,IF(($AH21+AW$15)&lt;Regelungszeit!$W$23,Regelungszeit!$X$22,Regelungszeit!$X$23)))))))))</f>
        <v>#N/A</v>
      </c>
      <c r="AX21" s="82" t="e">
        <f t="shared" si="14"/>
        <v>#N/A</v>
      </c>
    </row>
    <row r="22" spans="1:50">
      <c r="A22" s="56" t="e">
        <f>IF(B22=Regelungszeit!$F$31,"Ende Regelung",IF(B22=Regelungszeit!$F$32,"Ende Hochfahrrampe",""))</f>
        <v>#N/A</v>
      </c>
      <c r="B22" s="57">
        <v>8</v>
      </c>
      <c r="C22" s="58" t="e">
        <f t="shared" si="12"/>
        <v>#N/A</v>
      </c>
      <c r="D22" s="59" t="e">
        <f t="shared" si="13"/>
        <v>#N/A</v>
      </c>
      <c r="E22" s="155"/>
      <c r="F22" s="247" t="e">
        <f>MATCH(INT(C22),Zuteilung!A:A,0)</f>
        <v>#N/A</v>
      </c>
      <c r="G22" s="61" t="e">
        <f>IF(OR(C22&lt;INDEX(Zuteilung!C:C,F22),C22&gt;INDEX(Zuteilung!D:D,F22)),FALSE,TRUE)</f>
        <v>#N/A</v>
      </c>
      <c r="H22" s="60" t="e">
        <f>IF(B22&lt;=Regelungszeit!$F$32,H21+Regelungszeit!$F$28,"")</f>
        <v>#N/A</v>
      </c>
      <c r="I22" s="60"/>
      <c r="J22" s="60"/>
      <c r="K22" s="60"/>
      <c r="L22" s="61" t="e">
        <f t="shared" si="0"/>
        <v>#N/A</v>
      </c>
      <c r="M22" s="106" t="e">
        <f t="shared" si="5"/>
        <v>#N/A</v>
      </c>
      <c r="N22" s="61" t="e">
        <f>IF(M22="","",IF(M22=1,0,IF(M22=1,0,Dateneingabe!$G$10*M22)))</f>
        <v>#N/A</v>
      </c>
      <c r="O22" s="252">
        <f t="shared" si="9"/>
        <v>0</v>
      </c>
      <c r="P22" s="63">
        <f>IF(O22="","",O22*(Dateneingabe!$G$10/100))</f>
        <v>0</v>
      </c>
      <c r="Q22" s="63">
        <f t="shared" si="10"/>
        <v>0</v>
      </c>
      <c r="R22" s="63" t="e">
        <f>IF(C22="","",IF(Dateneingabe!$G$17&lt;40909,Zeitreihe!P22,Zeitreihe!Q22))</f>
        <v>#N/A</v>
      </c>
      <c r="S22" s="68" t="str">
        <f>IF($T$14=0,"",IF(H22="","",IF(E22="","Ist-Arbeit fehlt",IF(L22&gt;Dateneingabe!$G$8,"Ist-Arbeit unplausibel",""))))</f>
        <v/>
      </c>
      <c r="T22" s="30">
        <f t="shared" si="1"/>
        <v>0</v>
      </c>
      <c r="U22" s="30">
        <f t="shared" si="6"/>
        <v>0</v>
      </c>
      <c r="X22" s="80"/>
      <c r="Y22" s="79"/>
      <c r="Z22" s="81"/>
      <c r="AA22" s="81"/>
      <c r="AB22" s="81"/>
      <c r="AC22" s="81"/>
      <c r="AD22" s="81"/>
      <c r="AE22" s="81"/>
      <c r="AF22" s="30" t="e">
        <f t="shared" si="7"/>
        <v>#N/A</v>
      </c>
      <c r="AG22" s="80" t="e">
        <f t="shared" si="11"/>
        <v>#N/A</v>
      </c>
      <c r="AH22" s="79" t="e">
        <f t="shared" si="8"/>
        <v>#N/A</v>
      </c>
      <c r="AI22" s="81" t="e">
        <f>IF(($AH22+AI$15)&lt;Regelungszeit!$W$15,Regelungszeit!$X$14,IF(($AH22+AI$15)&lt;Regelungszeit!$W$16,Regelungszeit!$X$15,IF(($AH22+AI$15)&lt;Regelungszeit!$W$17,Regelungszeit!$X$16,IF(($AH22+AI$15)&lt;Regelungszeit!$W$18,Regelungszeit!$X$17,IF(($AH22+AI$15)&lt;Regelungszeit!$W$19,Regelungszeit!$X$18,IF(($AH22+AI$15)&lt;Regelungszeit!$W$20,Regelungszeit!$X$19,IF(($AH22+AI$15)&lt;Regelungszeit!$W$21,Regelungszeit!$X$20,IF(($AH22+AI$15)&lt;Regelungszeit!$W$22,Regelungszeit!$X$21,IF(($AH22+AI$15)&lt;Regelungszeit!$W$23,Regelungszeit!$X$22,Regelungszeit!$X$23)))))))))</f>
        <v>#N/A</v>
      </c>
      <c r="AJ22" s="81" t="e">
        <f>IF(($AH22+AJ$15)&lt;Regelungszeit!$W$15,Regelungszeit!$X$14,IF(($AH22+AJ$15)&lt;Regelungszeit!$W$16,Regelungszeit!$X$15,IF(($AH22+AJ$15)&lt;Regelungszeit!$W$17,Regelungszeit!$X$16,IF(($AH22+AJ$15)&lt;Regelungszeit!$W$18,Regelungszeit!$X$17,IF(($AH22+AJ$15)&lt;Regelungszeit!$W$19,Regelungszeit!$X$18,IF(($AH22+AJ$15)&lt;Regelungszeit!$W$20,Regelungszeit!$X$19,IF(($AH22+AJ$15)&lt;Regelungszeit!$W$21,Regelungszeit!$X$20,IF(($AH22+AJ$15)&lt;Regelungszeit!$W$22,Regelungszeit!$X$21,IF(($AH22+AJ$15)&lt;Regelungszeit!$W$23,Regelungszeit!$X$22,Regelungszeit!$X$23)))))))))</f>
        <v>#N/A</v>
      </c>
      <c r="AK22" s="81" t="e">
        <f>IF(($AH22+AK$15)&lt;Regelungszeit!$W$15,Regelungszeit!$X$14,IF(($AH22+AK$15)&lt;Regelungszeit!$W$16,Regelungszeit!$X$15,IF(($AH22+AK$15)&lt;Regelungszeit!$W$17,Regelungszeit!$X$16,IF(($AH22+AK$15)&lt;Regelungszeit!$W$18,Regelungszeit!$X$17,IF(($AH22+AK$15)&lt;Regelungszeit!$W$19,Regelungszeit!$X$18,IF(($AH22+AK$15)&lt;Regelungszeit!$W$20,Regelungszeit!$X$19,IF(($AH22+AK$15)&lt;Regelungszeit!$W$21,Regelungszeit!$X$20,IF(($AH22+AK$15)&lt;Regelungszeit!$W$22,Regelungszeit!$X$21,IF(($AH22+AK$15)&lt;Regelungszeit!$W$23,Regelungszeit!$X$22,Regelungszeit!$X$23)))))))))</f>
        <v>#N/A</v>
      </c>
      <c r="AL22" s="81" t="e">
        <f>IF(($AH22+AL$15)&lt;Regelungszeit!$W$15,Regelungszeit!$X$14,IF(($AH22+AL$15)&lt;Regelungszeit!$W$16,Regelungszeit!$X$15,IF(($AH22+AL$15)&lt;Regelungszeit!$W$17,Regelungszeit!$X$16,IF(($AH22+AL$15)&lt;Regelungszeit!$W$18,Regelungszeit!$X$17,IF(($AH22+AL$15)&lt;Regelungszeit!$W$19,Regelungszeit!$X$18,IF(($AH22+AL$15)&lt;Regelungszeit!$W$20,Regelungszeit!$X$19,IF(($AH22+AL$15)&lt;Regelungszeit!$W$21,Regelungszeit!$X$20,IF(($AH22+AL$15)&lt;Regelungszeit!$W$22,Regelungszeit!$X$21,IF(($AH22+AL$15)&lt;Regelungszeit!$W$23,Regelungszeit!$X$22,Regelungszeit!$X$23)))))))))</f>
        <v>#N/A</v>
      </c>
      <c r="AM22" s="81" t="e">
        <f>IF(($AH22+AM$15)&lt;Regelungszeit!$W$15,Regelungszeit!$X$14,IF(($AH22+AM$15)&lt;Regelungszeit!$W$16,Regelungszeit!$X$15,IF(($AH22+AM$15)&lt;Regelungszeit!$W$17,Regelungszeit!$X$16,IF(($AH22+AM$15)&lt;Regelungszeit!$W$18,Regelungszeit!$X$17,IF(($AH22+AM$15)&lt;Regelungszeit!$W$19,Regelungszeit!$X$18,IF(($AH22+AM$15)&lt;Regelungszeit!$W$20,Regelungszeit!$X$19,IF(($AH22+AM$15)&lt;Regelungszeit!$W$21,Regelungszeit!$X$20,IF(($AH22+AM$15)&lt;Regelungszeit!$W$22,Regelungszeit!$X$21,IF(($AH22+AM$15)&lt;Regelungszeit!$W$23,Regelungszeit!$X$22,Regelungszeit!$X$23)))))))))</f>
        <v>#N/A</v>
      </c>
      <c r="AN22" s="81" t="e">
        <f>IF(($AH22+AN$15)&lt;Regelungszeit!$W$15,Regelungszeit!$X$14,IF(($AH22+AN$15)&lt;Regelungszeit!$W$16,Regelungszeit!$X$15,IF(($AH22+AN$15)&lt;Regelungszeit!$W$17,Regelungszeit!$X$16,IF(($AH22+AN$15)&lt;Regelungszeit!$W$18,Regelungszeit!$X$17,IF(($AH22+AN$15)&lt;Regelungszeit!$W$19,Regelungszeit!$X$18,IF(($AH22+AN$15)&lt;Regelungszeit!$W$20,Regelungszeit!$X$19,IF(($AH22+AN$15)&lt;Regelungszeit!$W$21,Regelungszeit!$X$20,IF(($AH22+AN$15)&lt;Regelungszeit!$W$22,Regelungszeit!$X$21,IF(($AH22+AN$15)&lt;Regelungszeit!$W$23,Regelungszeit!$X$22,Regelungszeit!$X$23)))))))))</f>
        <v>#N/A</v>
      </c>
      <c r="AO22" s="81" t="e">
        <f>IF(($AH22+AO$15)&lt;Regelungszeit!$W$15,Regelungszeit!$X$14,IF(($AH22+AO$15)&lt;Regelungszeit!$W$16,Regelungszeit!$X$15,IF(($AH22+AO$15)&lt;Regelungszeit!$W$17,Regelungszeit!$X$16,IF(($AH22+AO$15)&lt;Regelungszeit!$W$18,Regelungszeit!$X$17,IF(($AH22+AO$15)&lt;Regelungszeit!$W$19,Regelungszeit!$X$18,IF(($AH22+AO$15)&lt;Regelungszeit!$W$20,Regelungszeit!$X$19,IF(($AH22+AO$15)&lt;Regelungszeit!$W$21,Regelungszeit!$X$20,IF(($AH22+AO$15)&lt;Regelungszeit!$W$22,Regelungszeit!$X$21,IF(($AH22+AO$15)&lt;Regelungszeit!$W$23,Regelungszeit!$X$22,Regelungszeit!$X$23)))))))))</f>
        <v>#N/A</v>
      </c>
      <c r="AP22" s="81" t="e">
        <f>IF(($AH22+AP$15)&lt;Regelungszeit!$W$15,Regelungszeit!$X$14,IF(($AH22+AP$15)&lt;Regelungszeit!$W$16,Regelungszeit!$X$15,IF(($AH22+AP$15)&lt;Regelungszeit!$W$17,Regelungszeit!$X$16,IF(($AH22+AP$15)&lt;Regelungszeit!$W$18,Regelungszeit!$X$17,IF(($AH22+AP$15)&lt;Regelungszeit!$W$19,Regelungszeit!$X$18,IF(($AH22+AP$15)&lt;Regelungszeit!$W$20,Regelungszeit!$X$19,IF(($AH22+AP$15)&lt;Regelungszeit!$W$21,Regelungszeit!$X$20,IF(($AH22+AP$15)&lt;Regelungszeit!$W$22,Regelungszeit!$X$21,IF(($AH22+AP$15)&lt;Regelungszeit!$W$23,Regelungszeit!$X$22,Regelungszeit!$X$23)))))))))</f>
        <v>#N/A</v>
      </c>
      <c r="AQ22" s="81" t="e">
        <f>IF(($AH22+AQ$15)&lt;Regelungszeit!$W$15,Regelungszeit!$X$14,IF(($AH22+AQ$15)&lt;Regelungszeit!$W$16,Regelungszeit!$X$15,IF(($AH22+AQ$15)&lt;Regelungszeit!$W$17,Regelungszeit!$X$16,IF(($AH22+AQ$15)&lt;Regelungszeit!$W$18,Regelungszeit!$X$17,IF(($AH22+AQ$15)&lt;Regelungszeit!$W$19,Regelungszeit!$X$18,IF(($AH22+AQ$15)&lt;Regelungszeit!$W$20,Regelungszeit!$X$19,IF(($AH22+AQ$15)&lt;Regelungszeit!$W$21,Regelungszeit!$X$20,IF(($AH22+AQ$15)&lt;Regelungszeit!$W$22,Regelungszeit!$X$21,IF(($AH22+AQ$15)&lt;Regelungszeit!$W$23,Regelungszeit!$X$22,Regelungszeit!$X$23)))))))))</f>
        <v>#N/A</v>
      </c>
      <c r="AR22" s="81" t="e">
        <f>IF(($AH22+AR$15)&lt;Regelungszeit!$W$15,Regelungszeit!$X$14,IF(($AH22+AR$15)&lt;Regelungszeit!$W$16,Regelungszeit!$X$15,IF(($AH22+AR$15)&lt;Regelungszeit!$W$17,Regelungszeit!$X$16,IF(($AH22+AR$15)&lt;Regelungszeit!$W$18,Regelungszeit!$X$17,IF(($AH22+AR$15)&lt;Regelungszeit!$W$19,Regelungszeit!$X$18,IF(($AH22+AR$15)&lt;Regelungszeit!$W$20,Regelungszeit!$X$19,IF(($AH22+AR$15)&lt;Regelungszeit!$W$21,Regelungszeit!$X$20,IF(($AH22+AR$15)&lt;Regelungszeit!$W$22,Regelungszeit!$X$21,IF(($AH22+AR$15)&lt;Regelungszeit!$W$23,Regelungszeit!$X$22,Regelungszeit!$X$23)))))))))</f>
        <v>#N/A</v>
      </c>
      <c r="AS22" s="81" t="e">
        <f>IF(($AH22+AS$15)&lt;Regelungszeit!$W$15,Regelungszeit!$X$14,IF(($AH22+AS$15)&lt;Regelungszeit!$W$16,Regelungszeit!$X$15,IF(($AH22+AS$15)&lt;Regelungszeit!$W$17,Regelungszeit!$X$16,IF(($AH22+AS$15)&lt;Regelungszeit!$W$18,Regelungszeit!$X$17,IF(($AH22+AS$15)&lt;Regelungszeit!$W$19,Regelungszeit!$X$18,IF(($AH22+AS$15)&lt;Regelungszeit!$W$20,Regelungszeit!$X$19,IF(($AH22+AS$15)&lt;Regelungszeit!$W$21,Regelungszeit!$X$20,IF(($AH22+AS$15)&lt;Regelungszeit!$W$22,Regelungszeit!$X$21,IF(($AH22+AS$15)&lt;Regelungszeit!$W$23,Regelungszeit!$X$22,Regelungszeit!$X$23)))))))))</f>
        <v>#N/A</v>
      </c>
      <c r="AT22" s="81" t="e">
        <f>IF(($AH22+AT$15)&lt;Regelungszeit!$W$15,Regelungszeit!$X$14,IF(($AH22+AT$15)&lt;Regelungszeit!$W$16,Regelungszeit!$X$15,IF(($AH22+AT$15)&lt;Regelungszeit!$W$17,Regelungszeit!$X$16,IF(($AH22+AT$15)&lt;Regelungszeit!$W$18,Regelungszeit!$X$17,IF(($AH22+AT$15)&lt;Regelungszeit!$W$19,Regelungszeit!$X$18,IF(($AH22+AT$15)&lt;Regelungszeit!$W$20,Regelungszeit!$X$19,IF(($AH22+AT$15)&lt;Regelungszeit!$W$21,Regelungszeit!$X$20,IF(($AH22+AT$15)&lt;Regelungszeit!$W$22,Regelungszeit!$X$21,IF(($AH22+AT$15)&lt;Regelungszeit!$W$23,Regelungszeit!$X$22,Regelungszeit!$X$23)))))))))</f>
        <v>#N/A</v>
      </c>
      <c r="AU22" s="81" t="e">
        <f>IF(($AH22+AU$15)&lt;Regelungszeit!$W$15,Regelungszeit!$X$14,IF(($AH22+AU$15)&lt;Regelungszeit!$W$16,Regelungszeit!$X$15,IF(($AH22+AU$15)&lt;Regelungszeit!$W$17,Regelungszeit!$X$16,IF(($AH22+AU$15)&lt;Regelungszeit!$W$18,Regelungszeit!$X$17,IF(($AH22+AU$15)&lt;Regelungszeit!$W$19,Regelungszeit!$X$18,IF(($AH22+AU$15)&lt;Regelungszeit!$W$20,Regelungszeit!$X$19,IF(($AH22+AU$15)&lt;Regelungszeit!$W$21,Regelungszeit!$X$20,IF(($AH22+AU$15)&lt;Regelungszeit!$W$22,Regelungszeit!$X$21,IF(($AH22+AU$15)&lt;Regelungszeit!$W$23,Regelungszeit!$X$22,Regelungszeit!$X$23)))))))))</f>
        <v>#N/A</v>
      </c>
      <c r="AV22" s="81" t="e">
        <f>IF(($AH22+AV$15)&lt;Regelungszeit!$W$15,Regelungszeit!$X$14,IF(($AH22+AV$15)&lt;Regelungszeit!$W$16,Regelungszeit!$X$15,IF(($AH22+AV$15)&lt;Regelungszeit!$W$17,Regelungszeit!$X$16,IF(($AH22+AV$15)&lt;Regelungszeit!$W$18,Regelungszeit!$X$17,IF(($AH22+AV$15)&lt;Regelungszeit!$W$19,Regelungszeit!$X$18,IF(($AH22+AV$15)&lt;Regelungszeit!$W$20,Regelungszeit!$X$19,IF(($AH22+AV$15)&lt;Regelungszeit!$W$21,Regelungszeit!$X$20,IF(($AH22+AV$15)&lt;Regelungszeit!$W$22,Regelungszeit!$X$21,IF(($AH22+AV$15)&lt;Regelungszeit!$W$23,Regelungszeit!$X$22,Regelungszeit!$X$23)))))))))</f>
        <v>#N/A</v>
      </c>
      <c r="AW22" s="81" t="e">
        <f>IF(($AH22+AW$15)&lt;Regelungszeit!$W$15,Regelungszeit!$X$14,IF(($AH22+AW$15)&lt;Regelungszeit!$W$16,Regelungszeit!$X$15,IF(($AH22+AW$15)&lt;Regelungszeit!$W$17,Regelungszeit!$X$16,IF(($AH22+AW$15)&lt;Regelungszeit!$W$18,Regelungszeit!$X$17,IF(($AH22+AW$15)&lt;Regelungszeit!$W$19,Regelungszeit!$X$18,IF(($AH22+AW$15)&lt;Regelungszeit!$W$20,Regelungszeit!$X$19,IF(($AH22+AW$15)&lt;Regelungszeit!$W$21,Regelungszeit!$X$20,IF(($AH22+AW$15)&lt;Regelungszeit!$W$22,Regelungszeit!$X$21,IF(($AH22+AW$15)&lt;Regelungszeit!$W$23,Regelungszeit!$X$22,Regelungszeit!$X$23)))))))))</f>
        <v>#N/A</v>
      </c>
      <c r="AX22" s="82" t="e">
        <f t="shared" si="14"/>
        <v>#N/A</v>
      </c>
    </row>
    <row r="23" spans="1:50">
      <c r="A23" s="56" t="e">
        <f>IF(B23=Regelungszeit!$F$31,"Ende Regelung",IF(B23=Regelungszeit!$F$32,"Ende Hochfahrrampe",""))</f>
        <v>#N/A</v>
      </c>
      <c r="B23" s="57">
        <v>9</v>
      </c>
      <c r="C23" s="58" t="e">
        <f t="shared" si="12"/>
        <v>#N/A</v>
      </c>
      <c r="D23" s="59" t="e">
        <f t="shared" si="13"/>
        <v>#N/A</v>
      </c>
      <c r="E23" s="155"/>
      <c r="F23" s="247" t="e">
        <f>MATCH(INT(C23),Zuteilung!A:A,0)</f>
        <v>#N/A</v>
      </c>
      <c r="G23" s="61" t="e">
        <f>IF(OR(C23&lt;INDEX(Zuteilung!C:C,F23),C23&gt;INDEX(Zuteilung!D:D,F23)),FALSE,TRUE)</f>
        <v>#N/A</v>
      </c>
      <c r="H23" s="60" t="e">
        <f>IF(B23&lt;=Regelungszeit!$F$32,H22+Regelungszeit!$F$28,"")</f>
        <v>#N/A</v>
      </c>
      <c r="I23" s="60"/>
      <c r="J23" s="60"/>
      <c r="K23" s="60"/>
      <c r="L23" s="61" t="e">
        <f t="shared" si="0"/>
        <v>#N/A</v>
      </c>
      <c r="M23" s="106" t="e">
        <f t="shared" si="5"/>
        <v>#N/A</v>
      </c>
      <c r="N23" s="61" t="e">
        <f>IF(M23="","",IF(M23=1,0,IF(M23=1,0,Dateneingabe!$G$10*M23)))</f>
        <v>#N/A</v>
      </c>
      <c r="O23" s="252">
        <f t="shared" si="9"/>
        <v>0</v>
      </c>
      <c r="P23" s="63">
        <f>IF(O23="","",O23*(Dateneingabe!$G$10/100))</f>
        <v>0</v>
      </c>
      <c r="Q23" s="63">
        <f t="shared" si="10"/>
        <v>0</v>
      </c>
      <c r="R23" s="63" t="e">
        <f>IF(C23="","",IF(Dateneingabe!$G$17&lt;40909,Zeitreihe!P23,Zeitreihe!Q23))</f>
        <v>#N/A</v>
      </c>
      <c r="S23" s="68" t="str">
        <f>IF($T$14=0,"",IF(H23="","",IF(E23="","Ist-Arbeit fehlt",IF(L23&gt;Dateneingabe!$G$8,"Ist-Arbeit unplausibel",""))))</f>
        <v/>
      </c>
      <c r="T23" s="30">
        <f t="shared" si="1"/>
        <v>0</v>
      </c>
      <c r="U23" s="30">
        <f t="shared" si="6"/>
        <v>0</v>
      </c>
      <c r="X23" s="80"/>
      <c r="Y23" s="79"/>
      <c r="Z23" s="81"/>
      <c r="AA23" s="81"/>
      <c r="AB23" s="81"/>
      <c r="AC23" s="81"/>
      <c r="AD23" s="81"/>
      <c r="AE23" s="81"/>
      <c r="AF23" s="30" t="e">
        <f t="shared" si="7"/>
        <v>#N/A</v>
      </c>
      <c r="AG23" s="80" t="e">
        <f t="shared" si="11"/>
        <v>#N/A</v>
      </c>
      <c r="AH23" s="79" t="e">
        <f t="shared" si="8"/>
        <v>#N/A</v>
      </c>
      <c r="AI23" s="81" t="e">
        <f>IF(($AH23+AI$15)&lt;Regelungszeit!$W$15,Regelungszeit!$X$14,IF(($AH23+AI$15)&lt;Regelungszeit!$W$16,Regelungszeit!$X$15,IF(($AH23+AI$15)&lt;Regelungszeit!$W$17,Regelungszeit!$X$16,IF(($AH23+AI$15)&lt;Regelungszeit!$W$18,Regelungszeit!$X$17,IF(($AH23+AI$15)&lt;Regelungszeit!$W$19,Regelungszeit!$X$18,IF(($AH23+AI$15)&lt;Regelungszeit!$W$20,Regelungszeit!$X$19,IF(($AH23+AI$15)&lt;Regelungszeit!$W$21,Regelungszeit!$X$20,IF(($AH23+AI$15)&lt;Regelungszeit!$W$22,Regelungszeit!$X$21,IF(($AH23+AI$15)&lt;Regelungszeit!$W$23,Regelungszeit!$X$22,Regelungszeit!$X$23)))))))))</f>
        <v>#N/A</v>
      </c>
      <c r="AJ23" s="81" t="e">
        <f>IF(($AH23+AJ$15)&lt;Regelungszeit!$W$15,Regelungszeit!$X$14,IF(($AH23+AJ$15)&lt;Regelungszeit!$W$16,Regelungszeit!$X$15,IF(($AH23+AJ$15)&lt;Regelungszeit!$W$17,Regelungszeit!$X$16,IF(($AH23+AJ$15)&lt;Regelungszeit!$W$18,Regelungszeit!$X$17,IF(($AH23+AJ$15)&lt;Regelungszeit!$W$19,Regelungszeit!$X$18,IF(($AH23+AJ$15)&lt;Regelungszeit!$W$20,Regelungszeit!$X$19,IF(($AH23+AJ$15)&lt;Regelungszeit!$W$21,Regelungszeit!$X$20,IF(($AH23+AJ$15)&lt;Regelungszeit!$W$22,Regelungszeit!$X$21,IF(($AH23+AJ$15)&lt;Regelungszeit!$W$23,Regelungszeit!$X$22,Regelungszeit!$X$23)))))))))</f>
        <v>#N/A</v>
      </c>
      <c r="AK23" s="81" t="e">
        <f>IF(($AH23+AK$15)&lt;Regelungszeit!$W$15,Regelungszeit!$X$14,IF(($AH23+AK$15)&lt;Regelungszeit!$W$16,Regelungszeit!$X$15,IF(($AH23+AK$15)&lt;Regelungszeit!$W$17,Regelungszeit!$X$16,IF(($AH23+AK$15)&lt;Regelungszeit!$W$18,Regelungszeit!$X$17,IF(($AH23+AK$15)&lt;Regelungszeit!$W$19,Regelungszeit!$X$18,IF(($AH23+AK$15)&lt;Regelungszeit!$W$20,Regelungszeit!$X$19,IF(($AH23+AK$15)&lt;Regelungszeit!$W$21,Regelungszeit!$X$20,IF(($AH23+AK$15)&lt;Regelungszeit!$W$22,Regelungszeit!$X$21,IF(($AH23+AK$15)&lt;Regelungszeit!$W$23,Regelungszeit!$X$22,Regelungszeit!$X$23)))))))))</f>
        <v>#N/A</v>
      </c>
      <c r="AL23" s="81" t="e">
        <f>IF(($AH23+AL$15)&lt;Regelungszeit!$W$15,Regelungszeit!$X$14,IF(($AH23+AL$15)&lt;Regelungszeit!$W$16,Regelungszeit!$X$15,IF(($AH23+AL$15)&lt;Regelungszeit!$W$17,Regelungszeit!$X$16,IF(($AH23+AL$15)&lt;Regelungszeit!$W$18,Regelungszeit!$X$17,IF(($AH23+AL$15)&lt;Regelungszeit!$W$19,Regelungszeit!$X$18,IF(($AH23+AL$15)&lt;Regelungszeit!$W$20,Regelungszeit!$X$19,IF(($AH23+AL$15)&lt;Regelungszeit!$W$21,Regelungszeit!$X$20,IF(($AH23+AL$15)&lt;Regelungszeit!$W$22,Regelungszeit!$X$21,IF(($AH23+AL$15)&lt;Regelungszeit!$W$23,Regelungszeit!$X$22,Regelungszeit!$X$23)))))))))</f>
        <v>#N/A</v>
      </c>
      <c r="AM23" s="81" t="e">
        <f>IF(($AH23+AM$15)&lt;Regelungszeit!$W$15,Regelungszeit!$X$14,IF(($AH23+AM$15)&lt;Regelungszeit!$W$16,Regelungszeit!$X$15,IF(($AH23+AM$15)&lt;Regelungszeit!$W$17,Regelungszeit!$X$16,IF(($AH23+AM$15)&lt;Regelungszeit!$W$18,Regelungszeit!$X$17,IF(($AH23+AM$15)&lt;Regelungszeit!$W$19,Regelungszeit!$X$18,IF(($AH23+AM$15)&lt;Regelungszeit!$W$20,Regelungszeit!$X$19,IF(($AH23+AM$15)&lt;Regelungszeit!$W$21,Regelungszeit!$X$20,IF(($AH23+AM$15)&lt;Regelungszeit!$W$22,Regelungszeit!$X$21,IF(($AH23+AM$15)&lt;Regelungszeit!$W$23,Regelungszeit!$X$22,Regelungszeit!$X$23)))))))))</f>
        <v>#N/A</v>
      </c>
      <c r="AN23" s="81" t="e">
        <f>IF(($AH23+AN$15)&lt;Regelungszeit!$W$15,Regelungszeit!$X$14,IF(($AH23+AN$15)&lt;Regelungszeit!$W$16,Regelungszeit!$X$15,IF(($AH23+AN$15)&lt;Regelungszeit!$W$17,Regelungszeit!$X$16,IF(($AH23+AN$15)&lt;Regelungszeit!$W$18,Regelungszeit!$X$17,IF(($AH23+AN$15)&lt;Regelungszeit!$W$19,Regelungszeit!$X$18,IF(($AH23+AN$15)&lt;Regelungszeit!$W$20,Regelungszeit!$X$19,IF(($AH23+AN$15)&lt;Regelungszeit!$W$21,Regelungszeit!$X$20,IF(($AH23+AN$15)&lt;Regelungszeit!$W$22,Regelungszeit!$X$21,IF(($AH23+AN$15)&lt;Regelungszeit!$W$23,Regelungszeit!$X$22,Regelungszeit!$X$23)))))))))</f>
        <v>#N/A</v>
      </c>
      <c r="AO23" s="81" t="e">
        <f>IF(($AH23+AO$15)&lt;Regelungszeit!$W$15,Regelungszeit!$X$14,IF(($AH23+AO$15)&lt;Regelungszeit!$W$16,Regelungszeit!$X$15,IF(($AH23+AO$15)&lt;Regelungszeit!$W$17,Regelungszeit!$X$16,IF(($AH23+AO$15)&lt;Regelungszeit!$W$18,Regelungszeit!$X$17,IF(($AH23+AO$15)&lt;Regelungszeit!$W$19,Regelungszeit!$X$18,IF(($AH23+AO$15)&lt;Regelungszeit!$W$20,Regelungszeit!$X$19,IF(($AH23+AO$15)&lt;Regelungszeit!$W$21,Regelungszeit!$X$20,IF(($AH23+AO$15)&lt;Regelungszeit!$W$22,Regelungszeit!$X$21,IF(($AH23+AO$15)&lt;Regelungszeit!$W$23,Regelungszeit!$X$22,Regelungszeit!$X$23)))))))))</f>
        <v>#N/A</v>
      </c>
      <c r="AP23" s="81" t="e">
        <f>IF(($AH23+AP$15)&lt;Regelungszeit!$W$15,Regelungszeit!$X$14,IF(($AH23+AP$15)&lt;Regelungszeit!$W$16,Regelungszeit!$X$15,IF(($AH23+AP$15)&lt;Regelungszeit!$W$17,Regelungszeit!$X$16,IF(($AH23+AP$15)&lt;Regelungszeit!$W$18,Regelungszeit!$X$17,IF(($AH23+AP$15)&lt;Regelungszeit!$W$19,Regelungszeit!$X$18,IF(($AH23+AP$15)&lt;Regelungszeit!$W$20,Regelungszeit!$X$19,IF(($AH23+AP$15)&lt;Regelungszeit!$W$21,Regelungszeit!$X$20,IF(($AH23+AP$15)&lt;Regelungszeit!$W$22,Regelungszeit!$X$21,IF(($AH23+AP$15)&lt;Regelungszeit!$W$23,Regelungszeit!$X$22,Regelungszeit!$X$23)))))))))</f>
        <v>#N/A</v>
      </c>
      <c r="AQ23" s="81" t="e">
        <f>IF(($AH23+AQ$15)&lt;Regelungszeit!$W$15,Regelungszeit!$X$14,IF(($AH23+AQ$15)&lt;Regelungszeit!$W$16,Regelungszeit!$X$15,IF(($AH23+AQ$15)&lt;Regelungszeit!$W$17,Regelungszeit!$X$16,IF(($AH23+AQ$15)&lt;Regelungszeit!$W$18,Regelungszeit!$X$17,IF(($AH23+AQ$15)&lt;Regelungszeit!$W$19,Regelungszeit!$X$18,IF(($AH23+AQ$15)&lt;Regelungszeit!$W$20,Regelungszeit!$X$19,IF(($AH23+AQ$15)&lt;Regelungszeit!$W$21,Regelungszeit!$X$20,IF(($AH23+AQ$15)&lt;Regelungszeit!$W$22,Regelungszeit!$X$21,IF(($AH23+AQ$15)&lt;Regelungszeit!$W$23,Regelungszeit!$X$22,Regelungszeit!$X$23)))))))))</f>
        <v>#N/A</v>
      </c>
      <c r="AR23" s="81" t="e">
        <f>IF(($AH23+AR$15)&lt;Regelungszeit!$W$15,Regelungszeit!$X$14,IF(($AH23+AR$15)&lt;Regelungszeit!$W$16,Regelungszeit!$X$15,IF(($AH23+AR$15)&lt;Regelungszeit!$W$17,Regelungszeit!$X$16,IF(($AH23+AR$15)&lt;Regelungszeit!$W$18,Regelungszeit!$X$17,IF(($AH23+AR$15)&lt;Regelungszeit!$W$19,Regelungszeit!$X$18,IF(($AH23+AR$15)&lt;Regelungszeit!$W$20,Regelungszeit!$X$19,IF(($AH23+AR$15)&lt;Regelungszeit!$W$21,Regelungszeit!$X$20,IF(($AH23+AR$15)&lt;Regelungszeit!$W$22,Regelungszeit!$X$21,IF(($AH23+AR$15)&lt;Regelungszeit!$W$23,Regelungszeit!$X$22,Regelungszeit!$X$23)))))))))</f>
        <v>#N/A</v>
      </c>
      <c r="AS23" s="81" t="e">
        <f>IF(($AH23+AS$15)&lt;Regelungszeit!$W$15,Regelungszeit!$X$14,IF(($AH23+AS$15)&lt;Regelungszeit!$W$16,Regelungszeit!$X$15,IF(($AH23+AS$15)&lt;Regelungszeit!$W$17,Regelungszeit!$X$16,IF(($AH23+AS$15)&lt;Regelungszeit!$W$18,Regelungszeit!$X$17,IF(($AH23+AS$15)&lt;Regelungszeit!$W$19,Regelungszeit!$X$18,IF(($AH23+AS$15)&lt;Regelungszeit!$W$20,Regelungszeit!$X$19,IF(($AH23+AS$15)&lt;Regelungszeit!$W$21,Regelungszeit!$X$20,IF(($AH23+AS$15)&lt;Regelungszeit!$W$22,Regelungszeit!$X$21,IF(($AH23+AS$15)&lt;Regelungszeit!$W$23,Regelungszeit!$X$22,Regelungszeit!$X$23)))))))))</f>
        <v>#N/A</v>
      </c>
      <c r="AT23" s="81" t="e">
        <f>IF(($AH23+AT$15)&lt;Regelungszeit!$W$15,Regelungszeit!$X$14,IF(($AH23+AT$15)&lt;Regelungszeit!$W$16,Regelungszeit!$X$15,IF(($AH23+AT$15)&lt;Regelungszeit!$W$17,Regelungszeit!$X$16,IF(($AH23+AT$15)&lt;Regelungszeit!$W$18,Regelungszeit!$X$17,IF(($AH23+AT$15)&lt;Regelungszeit!$W$19,Regelungszeit!$X$18,IF(($AH23+AT$15)&lt;Regelungszeit!$W$20,Regelungszeit!$X$19,IF(($AH23+AT$15)&lt;Regelungszeit!$W$21,Regelungszeit!$X$20,IF(($AH23+AT$15)&lt;Regelungszeit!$W$22,Regelungszeit!$X$21,IF(($AH23+AT$15)&lt;Regelungszeit!$W$23,Regelungszeit!$X$22,Regelungszeit!$X$23)))))))))</f>
        <v>#N/A</v>
      </c>
      <c r="AU23" s="81" t="e">
        <f>IF(($AH23+AU$15)&lt;Regelungszeit!$W$15,Regelungszeit!$X$14,IF(($AH23+AU$15)&lt;Regelungszeit!$W$16,Regelungszeit!$X$15,IF(($AH23+AU$15)&lt;Regelungszeit!$W$17,Regelungszeit!$X$16,IF(($AH23+AU$15)&lt;Regelungszeit!$W$18,Regelungszeit!$X$17,IF(($AH23+AU$15)&lt;Regelungszeit!$W$19,Regelungszeit!$X$18,IF(($AH23+AU$15)&lt;Regelungszeit!$W$20,Regelungszeit!$X$19,IF(($AH23+AU$15)&lt;Regelungszeit!$W$21,Regelungszeit!$X$20,IF(($AH23+AU$15)&lt;Regelungszeit!$W$22,Regelungszeit!$X$21,IF(($AH23+AU$15)&lt;Regelungszeit!$W$23,Regelungszeit!$X$22,Regelungszeit!$X$23)))))))))</f>
        <v>#N/A</v>
      </c>
      <c r="AV23" s="81" t="e">
        <f>IF(($AH23+AV$15)&lt;Regelungszeit!$W$15,Regelungszeit!$X$14,IF(($AH23+AV$15)&lt;Regelungszeit!$W$16,Regelungszeit!$X$15,IF(($AH23+AV$15)&lt;Regelungszeit!$W$17,Regelungszeit!$X$16,IF(($AH23+AV$15)&lt;Regelungszeit!$W$18,Regelungszeit!$X$17,IF(($AH23+AV$15)&lt;Regelungszeit!$W$19,Regelungszeit!$X$18,IF(($AH23+AV$15)&lt;Regelungszeit!$W$20,Regelungszeit!$X$19,IF(($AH23+AV$15)&lt;Regelungszeit!$W$21,Regelungszeit!$X$20,IF(($AH23+AV$15)&lt;Regelungszeit!$W$22,Regelungszeit!$X$21,IF(($AH23+AV$15)&lt;Regelungszeit!$W$23,Regelungszeit!$X$22,Regelungszeit!$X$23)))))))))</f>
        <v>#N/A</v>
      </c>
      <c r="AW23" s="81" t="e">
        <f>IF(($AH23+AW$15)&lt;Regelungszeit!$W$15,Regelungszeit!$X$14,IF(($AH23+AW$15)&lt;Regelungszeit!$W$16,Regelungszeit!$X$15,IF(($AH23+AW$15)&lt;Regelungszeit!$W$17,Regelungszeit!$X$16,IF(($AH23+AW$15)&lt;Regelungszeit!$W$18,Regelungszeit!$X$17,IF(($AH23+AW$15)&lt;Regelungszeit!$W$19,Regelungszeit!$X$18,IF(($AH23+AW$15)&lt;Regelungszeit!$W$20,Regelungszeit!$X$19,IF(($AH23+AW$15)&lt;Regelungszeit!$W$21,Regelungszeit!$X$20,IF(($AH23+AW$15)&lt;Regelungszeit!$W$22,Regelungszeit!$X$21,IF(($AH23+AW$15)&lt;Regelungszeit!$W$23,Regelungszeit!$X$22,Regelungszeit!$X$23)))))))))</f>
        <v>#N/A</v>
      </c>
      <c r="AX23" s="82" t="e">
        <f t="shared" si="14"/>
        <v>#N/A</v>
      </c>
    </row>
    <row r="24" spans="1:50">
      <c r="A24" s="56" t="e">
        <f>IF(B24=Regelungszeit!$F$31,"Ende Regelung",IF(B24=Regelungszeit!$F$32,"Ende Hochfahrrampe",""))</f>
        <v>#N/A</v>
      </c>
      <c r="B24" s="57">
        <v>10</v>
      </c>
      <c r="C24" s="58" t="e">
        <f t="shared" si="12"/>
        <v>#N/A</v>
      </c>
      <c r="D24" s="59" t="e">
        <f t="shared" si="13"/>
        <v>#N/A</v>
      </c>
      <c r="E24" s="155"/>
      <c r="F24" s="247" t="e">
        <f>MATCH(INT(C24),Zuteilung!A:A,0)</f>
        <v>#N/A</v>
      </c>
      <c r="G24" s="61" t="e">
        <f>IF(OR(C24&lt;INDEX(Zuteilung!C:C,F24),C24&gt;INDEX(Zuteilung!D:D,F24)),FALSE,TRUE)</f>
        <v>#N/A</v>
      </c>
      <c r="H24" s="60" t="e">
        <f>IF(B24&lt;=Regelungszeit!$F$32,H23+Regelungszeit!$F$28,"")</f>
        <v>#N/A</v>
      </c>
      <c r="I24" s="60"/>
      <c r="J24" s="60"/>
      <c r="K24" s="60"/>
      <c r="L24" s="61" t="e">
        <f t="shared" si="0"/>
        <v>#N/A</v>
      </c>
      <c r="M24" s="106" t="e">
        <f t="shared" si="5"/>
        <v>#N/A</v>
      </c>
      <c r="N24" s="61" t="e">
        <f>IF(M24="","",IF(M24=1,0,IF(M24=1,0,Dateneingabe!$G$10*M24)))</f>
        <v>#N/A</v>
      </c>
      <c r="O24" s="252">
        <f t="shared" si="9"/>
        <v>0</v>
      </c>
      <c r="P24" s="63">
        <f>IF(O24="","",O24*(Dateneingabe!$G$10/100))</f>
        <v>0</v>
      </c>
      <c r="Q24" s="63">
        <f t="shared" si="10"/>
        <v>0</v>
      </c>
      <c r="R24" s="63" t="e">
        <f>IF(C24="","",IF(Dateneingabe!$G$17&lt;40909,Zeitreihe!P24,Zeitreihe!Q24))</f>
        <v>#N/A</v>
      </c>
      <c r="S24" s="68" t="str">
        <f>IF($T$14=0,"",IF(H24="","",IF(E24="","Ist-Arbeit fehlt",IF(L24&gt;Dateneingabe!$G$8,"Ist-Arbeit unplausibel",""))))</f>
        <v/>
      </c>
      <c r="T24" s="30">
        <f t="shared" si="1"/>
        <v>0</v>
      </c>
      <c r="U24" s="30">
        <f t="shared" si="6"/>
        <v>0</v>
      </c>
      <c r="X24" s="80"/>
      <c r="Y24" s="79"/>
      <c r="Z24" s="81"/>
      <c r="AA24" s="81"/>
      <c r="AB24" s="81"/>
      <c r="AC24" s="81"/>
      <c r="AD24" s="81"/>
      <c r="AE24" s="81"/>
      <c r="AF24" s="30" t="e">
        <f t="shared" si="7"/>
        <v>#N/A</v>
      </c>
      <c r="AG24" s="80" t="e">
        <f t="shared" si="11"/>
        <v>#N/A</v>
      </c>
      <c r="AH24" s="79" t="e">
        <f t="shared" si="8"/>
        <v>#N/A</v>
      </c>
      <c r="AI24" s="81" t="e">
        <f>IF(($AH24+AI$15)&lt;Regelungszeit!$W$15,Regelungszeit!$X$14,IF(($AH24+AI$15)&lt;Regelungszeit!$W$16,Regelungszeit!$X$15,IF(($AH24+AI$15)&lt;Regelungszeit!$W$17,Regelungszeit!$X$16,IF(($AH24+AI$15)&lt;Regelungszeit!$W$18,Regelungszeit!$X$17,IF(($AH24+AI$15)&lt;Regelungszeit!$W$19,Regelungszeit!$X$18,IF(($AH24+AI$15)&lt;Regelungszeit!$W$20,Regelungszeit!$X$19,IF(($AH24+AI$15)&lt;Regelungszeit!$W$21,Regelungszeit!$X$20,IF(($AH24+AI$15)&lt;Regelungszeit!$W$22,Regelungszeit!$X$21,IF(($AH24+AI$15)&lt;Regelungszeit!$W$23,Regelungszeit!$X$22,Regelungszeit!$X$23)))))))))</f>
        <v>#N/A</v>
      </c>
      <c r="AJ24" s="81" t="e">
        <f>IF(($AH24+AJ$15)&lt;Regelungszeit!$W$15,Regelungszeit!$X$14,IF(($AH24+AJ$15)&lt;Regelungszeit!$W$16,Regelungszeit!$X$15,IF(($AH24+AJ$15)&lt;Regelungszeit!$W$17,Regelungszeit!$X$16,IF(($AH24+AJ$15)&lt;Regelungszeit!$W$18,Regelungszeit!$X$17,IF(($AH24+AJ$15)&lt;Regelungszeit!$W$19,Regelungszeit!$X$18,IF(($AH24+AJ$15)&lt;Regelungszeit!$W$20,Regelungszeit!$X$19,IF(($AH24+AJ$15)&lt;Regelungszeit!$W$21,Regelungszeit!$X$20,IF(($AH24+AJ$15)&lt;Regelungszeit!$W$22,Regelungszeit!$X$21,IF(($AH24+AJ$15)&lt;Regelungszeit!$W$23,Regelungszeit!$X$22,Regelungszeit!$X$23)))))))))</f>
        <v>#N/A</v>
      </c>
      <c r="AK24" s="81" t="e">
        <f>IF(($AH24+AK$15)&lt;Regelungszeit!$W$15,Regelungszeit!$X$14,IF(($AH24+AK$15)&lt;Regelungszeit!$W$16,Regelungszeit!$X$15,IF(($AH24+AK$15)&lt;Regelungszeit!$W$17,Regelungszeit!$X$16,IF(($AH24+AK$15)&lt;Regelungszeit!$W$18,Regelungszeit!$X$17,IF(($AH24+AK$15)&lt;Regelungszeit!$W$19,Regelungszeit!$X$18,IF(($AH24+AK$15)&lt;Regelungszeit!$W$20,Regelungszeit!$X$19,IF(($AH24+AK$15)&lt;Regelungszeit!$W$21,Regelungszeit!$X$20,IF(($AH24+AK$15)&lt;Regelungszeit!$W$22,Regelungszeit!$X$21,IF(($AH24+AK$15)&lt;Regelungszeit!$W$23,Regelungszeit!$X$22,Regelungszeit!$X$23)))))))))</f>
        <v>#N/A</v>
      </c>
      <c r="AL24" s="81" t="e">
        <f>IF(($AH24+AL$15)&lt;Regelungszeit!$W$15,Regelungszeit!$X$14,IF(($AH24+AL$15)&lt;Regelungszeit!$W$16,Regelungszeit!$X$15,IF(($AH24+AL$15)&lt;Regelungszeit!$W$17,Regelungszeit!$X$16,IF(($AH24+AL$15)&lt;Regelungszeit!$W$18,Regelungszeit!$X$17,IF(($AH24+AL$15)&lt;Regelungszeit!$W$19,Regelungszeit!$X$18,IF(($AH24+AL$15)&lt;Regelungszeit!$W$20,Regelungszeit!$X$19,IF(($AH24+AL$15)&lt;Regelungszeit!$W$21,Regelungszeit!$X$20,IF(($AH24+AL$15)&lt;Regelungszeit!$W$22,Regelungszeit!$X$21,IF(($AH24+AL$15)&lt;Regelungszeit!$W$23,Regelungszeit!$X$22,Regelungszeit!$X$23)))))))))</f>
        <v>#N/A</v>
      </c>
      <c r="AM24" s="81" t="e">
        <f>IF(($AH24+AM$15)&lt;Regelungszeit!$W$15,Regelungszeit!$X$14,IF(($AH24+AM$15)&lt;Regelungszeit!$W$16,Regelungszeit!$X$15,IF(($AH24+AM$15)&lt;Regelungszeit!$W$17,Regelungszeit!$X$16,IF(($AH24+AM$15)&lt;Regelungszeit!$W$18,Regelungszeit!$X$17,IF(($AH24+AM$15)&lt;Regelungszeit!$W$19,Regelungszeit!$X$18,IF(($AH24+AM$15)&lt;Regelungszeit!$W$20,Regelungszeit!$X$19,IF(($AH24+AM$15)&lt;Regelungszeit!$W$21,Regelungszeit!$X$20,IF(($AH24+AM$15)&lt;Regelungszeit!$W$22,Regelungszeit!$X$21,IF(($AH24+AM$15)&lt;Regelungszeit!$W$23,Regelungszeit!$X$22,Regelungszeit!$X$23)))))))))</f>
        <v>#N/A</v>
      </c>
      <c r="AN24" s="81" t="e">
        <f>IF(($AH24+AN$15)&lt;Regelungszeit!$W$15,Regelungszeit!$X$14,IF(($AH24+AN$15)&lt;Regelungszeit!$W$16,Regelungszeit!$X$15,IF(($AH24+AN$15)&lt;Regelungszeit!$W$17,Regelungszeit!$X$16,IF(($AH24+AN$15)&lt;Regelungszeit!$W$18,Regelungszeit!$X$17,IF(($AH24+AN$15)&lt;Regelungszeit!$W$19,Regelungszeit!$X$18,IF(($AH24+AN$15)&lt;Regelungszeit!$W$20,Regelungszeit!$X$19,IF(($AH24+AN$15)&lt;Regelungszeit!$W$21,Regelungszeit!$X$20,IF(($AH24+AN$15)&lt;Regelungszeit!$W$22,Regelungszeit!$X$21,IF(($AH24+AN$15)&lt;Regelungszeit!$W$23,Regelungszeit!$X$22,Regelungszeit!$X$23)))))))))</f>
        <v>#N/A</v>
      </c>
      <c r="AO24" s="81" t="e">
        <f>IF(($AH24+AO$15)&lt;Regelungszeit!$W$15,Regelungszeit!$X$14,IF(($AH24+AO$15)&lt;Regelungszeit!$W$16,Regelungszeit!$X$15,IF(($AH24+AO$15)&lt;Regelungszeit!$W$17,Regelungszeit!$X$16,IF(($AH24+AO$15)&lt;Regelungszeit!$W$18,Regelungszeit!$X$17,IF(($AH24+AO$15)&lt;Regelungszeit!$W$19,Regelungszeit!$X$18,IF(($AH24+AO$15)&lt;Regelungszeit!$W$20,Regelungszeit!$X$19,IF(($AH24+AO$15)&lt;Regelungszeit!$W$21,Regelungszeit!$X$20,IF(($AH24+AO$15)&lt;Regelungszeit!$W$22,Regelungszeit!$X$21,IF(($AH24+AO$15)&lt;Regelungszeit!$W$23,Regelungszeit!$X$22,Regelungszeit!$X$23)))))))))</f>
        <v>#N/A</v>
      </c>
      <c r="AP24" s="81" t="e">
        <f>IF(($AH24+AP$15)&lt;Regelungszeit!$W$15,Regelungszeit!$X$14,IF(($AH24+AP$15)&lt;Regelungszeit!$W$16,Regelungszeit!$X$15,IF(($AH24+AP$15)&lt;Regelungszeit!$W$17,Regelungszeit!$X$16,IF(($AH24+AP$15)&lt;Regelungszeit!$W$18,Regelungszeit!$X$17,IF(($AH24+AP$15)&lt;Regelungszeit!$W$19,Regelungszeit!$X$18,IF(($AH24+AP$15)&lt;Regelungszeit!$W$20,Regelungszeit!$X$19,IF(($AH24+AP$15)&lt;Regelungszeit!$W$21,Regelungszeit!$X$20,IF(($AH24+AP$15)&lt;Regelungszeit!$W$22,Regelungszeit!$X$21,IF(($AH24+AP$15)&lt;Regelungszeit!$W$23,Regelungszeit!$X$22,Regelungszeit!$X$23)))))))))</f>
        <v>#N/A</v>
      </c>
      <c r="AQ24" s="81" t="e">
        <f>IF(($AH24+AQ$15)&lt;Regelungszeit!$W$15,Regelungszeit!$X$14,IF(($AH24+AQ$15)&lt;Regelungszeit!$W$16,Regelungszeit!$X$15,IF(($AH24+AQ$15)&lt;Regelungszeit!$W$17,Regelungszeit!$X$16,IF(($AH24+AQ$15)&lt;Regelungszeit!$W$18,Regelungszeit!$X$17,IF(($AH24+AQ$15)&lt;Regelungszeit!$W$19,Regelungszeit!$X$18,IF(($AH24+AQ$15)&lt;Regelungszeit!$W$20,Regelungszeit!$X$19,IF(($AH24+AQ$15)&lt;Regelungszeit!$W$21,Regelungszeit!$X$20,IF(($AH24+AQ$15)&lt;Regelungszeit!$W$22,Regelungszeit!$X$21,IF(($AH24+AQ$15)&lt;Regelungszeit!$W$23,Regelungszeit!$X$22,Regelungszeit!$X$23)))))))))</f>
        <v>#N/A</v>
      </c>
      <c r="AR24" s="81" t="e">
        <f>IF(($AH24+AR$15)&lt;Regelungszeit!$W$15,Regelungszeit!$X$14,IF(($AH24+AR$15)&lt;Regelungszeit!$W$16,Regelungszeit!$X$15,IF(($AH24+AR$15)&lt;Regelungszeit!$W$17,Regelungszeit!$X$16,IF(($AH24+AR$15)&lt;Regelungszeit!$W$18,Regelungszeit!$X$17,IF(($AH24+AR$15)&lt;Regelungszeit!$W$19,Regelungszeit!$X$18,IF(($AH24+AR$15)&lt;Regelungszeit!$W$20,Regelungszeit!$X$19,IF(($AH24+AR$15)&lt;Regelungszeit!$W$21,Regelungszeit!$X$20,IF(($AH24+AR$15)&lt;Regelungszeit!$W$22,Regelungszeit!$X$21,IF(($AH24+AR$15)&lt;Regelungszeit!$W$23,Regelungszeit!$X$22,Regelungszeit!$X$23)))))))))</f>
        <v>#N/A</v>
      </c>
      <c r="AS24" s="81" t="e">
        <f>IF(($AH24+AS$15)&lt;Regelungszeit!$W$15,Regelungszeit!$X$14,IF(($AH24+AS$15)&lt;Regelungszeit!$W$16,Regelungszeit!$X$15,IF(($AH24+AS$15)&lt;Regelungszeit!$W$17,Regelungszeit!$X$16,IF(($AH24+AS$15)&lt;Regelungszeit!$W$18,Regelungszeit!$X$17,IF(($AH24+AS$15)&lt;Regelungszeit!$W$19,Regelungszeit!$X$18,IF(($AH24+AS$15)&lt;Regelungszeit!$W$20,Regelungszeit!$X$19,IF(($AH24+AS$15)&lt;Regelungszeit!$W$21,Regelungszeit!$X$20,IF(($AH24+AS$15)&lt;Regelungszeit!$W$22,Regelungszeit!$X$21,IF(($AH24+AS$15)&lt;Regelungszeit!$W$23,Regelungszeit!$X$22,Regelungszeit!$X$23)))))))))</f>
        <v>#N/A</v>
      </c>
      <c r="AT24" s="81" t="e">
        <f>IF(($AH24+AT$15)&lt;Regelungszeit!$W$15,Regelungszeit!$X$14,IF(($AH24+AT$15)&lt;Regelungszeit!$W$16,Regelungszeit!$X$15,IF(($AH24+AT$15)&lt;Regelungszeit!$W$17,Regelungszeit!$X$16,IF(($AH24+AT$15)&lt;Regelungszeit!$W$18,Regelungszeit!$X$17,IF(($AH24+AT$15)&lt;Regelungszeit!$W$19,Regelungszeit!$X$18,IF(($AH24+AT$15)&lt;Regelungszeit!$W$20,Regelungszeit!$X$19,IF(($AH24+AT$15)&lt;Regelungszeit!$W$21,Regelungszeit!$X$20,IF(($AH24+AT$15)&lt;Regelungszeit!$W$22,Regelungszeit!$X$21,IF(($AH24+AT$15)&lt;Regelungszeit!$W$23,Regelungszeit!$X$22,Regelungszeit!$X$23)))))))))</f>
        <v>#N/A</v>
      </c>
      <c r="AU24" s="81" t="e">
        <f>IF(($AH24+AU$15)&lt;Regelungszeit!$W$15,Regelungszeit!$X$14,IF(($AH24+AU$15)&lt;Regelungszeit!$W$16,Regelungszeit!$X$15,IF(($AH24+AU$15)&lt;Regelungszeit!$W$17,Regelungszeit!$X$16,IF(($AH24+AU$15)&lt;Regelungszeit!$W$18,Regelungszeit!$X$17,IF(($AH24+AU$15)&lt;Regelungszeit!$W$19,Regelungszeit!$X$18,IF(($AH24+AU$15)&lt;Regelungszeit!$W$20,Regelungszeit!$X$19,IF(($AH24+AU$15)&lt;Regelungszeit!$W$21,Regelungszeit!$X$20,IF(($AH24+AU$15)&lt;Regelungszeit!$W$22,Regelungszeit!$X$21,IF(($AH24+AU$15)&lt;Regelungszeit!$W$23,Regelungszeit!$X$22,Regelungszeit!$X$23)))))))))</f>
        <v>#N/A</v>
      </c>
      <c r="AV24" s="81" t="e">
        <f>IF(($AH24+AV$15)&lt;Regelungszeit!$W$15,Regelungszeit!$X$14,IF(($AH24+AV$15)&lt;Regelungszeit!$W$16,Regelungszeit!$X$15,IF(($AH24+AV$15)&lt;Regelungszeit!$W$17,Regelungszeit!$X$16,IF(($AH24+AV$15)&lt;Regelungszeit!$W$18,Regelungszeit!$X$17,IF(($AH24+AV$15)&lt;Regelungszeit!$W$19,Regelungszeit!$X$18,IF(($AH24+AV$15)&lt;Regelungszeit!$W$20,Regelungszeit!$X$19,IF(($AH24+AV$15)&lt;Regelungszeit!$W$21,Regelungszeit!$X$20,IF(($AH24+AV$15)&lt;Regelungszeit!$W$22,Regelungszeit!$X$21,IF(($AH24+AV$15)&lt;Regelungszeit!$W$23,Regelungszeit!$X$22,Regelungszeit!$X$23)))))))))</f>
        <v>#N/A</v>
      </c>
      <c r="AW24" s="81" t="e">
        <f>IF(($AH24+AW$15)&lt;Regelungszeit!$W$15,Regelungszeit!$X$14,IF(($AH24+AW$15)&lt;Regelungszeit!$W$16,Regelungszeit!$X$15,IF(($AH24+AW$15)&lt;Regelungszeit!$W$17,Regelungszeit!$X$16,IF(($AH24+AW$15)&lt;Regelungszeit!$W$18,Regelungszeit!$X$17,IF(($AH24+AW$15)&lt;Regelungszeit!$W$19,Regelungszeit!$X$18,IF(($AH24+AW$15)&lt;Regelungszeit!$W$20,Regelungszeit!$X$19,IF(($AH24+AW$15)&lt;Regelungszeit!$W$21,Regelungszeit!$X$20,IF(($AH24+AW$15)&lt;Regelungszeit!$W$22,Regelungszeit!$X$21,IF(($AH24+AW$15)&lt;Regelungszeit!$W$23,Regelungszeit!$X$22,Regelungszeit!$X$23)))))))))</f>
        <v>#N/A</v>
      </c>
      <c r="AX24" s="82" t="e">
        <f t="shared" si="14"/>
        <v>#N/A</v>
      </c>
    </row>
    <row r="25" spans="1:50">
      <c r="A25" s="56" t="e">
        <f>IF(B25=Regelungszeit!$F$31,"Ende Regelung",IF(B25=Regelungszeit!$F$32,"Ende Hochfahrrampe",""))</f>
        <v>#N/A</v>
      </c>
      <c r="B25" s="57">
        <v>11</v>
      </c>
      <c r="C25" s="58" t="e">
        <f t="shared" si="12"/>
        <v>#N/A</v>
      </c>
      <c r="D25" s="59" t="e">
        <f t="shared" si="13"/>
        <v>#N/A</v>
      </c>
      <c r="E25" s="155"/>
      <c r="F25" s="247" t="e">
        <f>MATCH(INT(C25),Zuteilung!A:A,0)</f>
        <v>#N/A</v>
      </c>
      <c r="G25" s="61" t="e">
        <f>IF(OR(C25&lt;INDEX(Zuteilung!C:C,F25),C25&gt;INDEX(Zuteilung!D:D,F25)),FALSE,TRUE)</f>
        <v>#N/A</v>
      </c>
      <c r="H25" s="60" t="e">
        <f>IF(B25&lt;=Regelungszeit!$F$32,H24+Regelungszeit!$F$28,"")</f>
        <v>#N/A</v>
      </c>
      <c r="I25" s="60"/>
      <c r="J25" s="60"/>
      <c r="K25" s="60"/>
      <c r="L25" s="61" t="e">
        <f t="shared" si="0"/>
        <v>#N/A</v>
      </c>
      <c r="M25" s="106" t="e">
        <f t="shared" si="5"/>
        <v>#N/A</v>
      </c>
      <c r="N25" s="61" t="e">
        <f>IF(M25="","",IF(M25=1,0,IF(M25=1,0,Dateneingabe!$G$10*M25)))</f>
        <v>#N/A</v>
      </c>
      <c r="O25" s="252">
        <f t="shared" si="9"/>
        <v>0</v>
      </c>
      <c r="P25" s="63">
        <f>IF(O25="","",O25*(Dateneingabe!$G$10/100))</f>
        <v>0</v>
      </c>
      <c r="Q25" s="63">
        <f t="shared" si="10"/>
        <v>0</v>
      </c>
      <c r="R25" s="63" t="e">
        <f>IF(C25="","",IF(Dateneingabe!$G$17&lt;40909,Zeitreihe!P25,Zeitreihe!Q25))</f>
        <v>#N/A</v>
      </c>
      <c r="S25" s="68" t="str">
        <f>IF($T$14=0,"",IF(H25="","",IF(E25="","Ist-Arbeit fehlt",IF(L25&gt;Dateneingabe!$G$8,"Ist-Arbeit unplausibel",""))))</f>
        <v/>
      </c>
      <c r="T25" s="30">
        <f t="shared" si="1"/>
        <v>0</v>
      </c>
      <c r="U25" s="30">
        <f t="shared" si="6"/>
        <v>0</v>
      </c>
      <c r="X25" s="80"/>
      <c r="Y25" s="79"/>
      <c r="Z25" s="81"/>
      <c r="AA25" s="81"/>
      <c r="AB25" s="81"/>
      <c r="AC25" s="81"/>
      <c r="AD25" s="81"/>
      <c r="AE25" s="81"/>
      <c r="AF25" s="30" t="e">
        <f t="shared" si="7"/>
        <v>#N/A</v>
      </c>
      <c r="AG25" s="80" t="e">
        <f t="shared" si="11"/>
        <v>#N/A</v>
      </c>
      <c r="AH25" s="79" t="e">
        <f t="shared" si="8"/>
        <v>#N/A</v>
      </c>
      <c r="AI25" s="81" t="e">
        <f>IF(($AH25+AI$15)&lt;Regelungszeit!$W$15,Regelungszeit!$X$14,IF(($AH25+AI$15)&lt;Regelungszeit!$W$16,Regelungszeit!$X$15,IF(($AH25+AI$15)&lt;Regelungszeit!$W$17,Regelungszeit!$X$16,IF(($AH25+AI$15)&lt;Regelungszeit!$W$18,Regelungszeit!$X$17,IF(($AH25+AI$15)&lt;Regelungszeit!$W$19,Regelungszeit!$X$18,IF(($AH25+AI$15)&lt;Regelungszeit!$W$20,Regelungszeit!$X$19,IF(($AH25+AI$15)&lt;Regelungszeit!$W$21,Regelungszeit!$X$20,IF(($AH25+AI$15)&lt;Regelungszeit!$W$22,Regelungszeit!$X$21,IF(($AH25+AI$15)&lt;Regelungszeit!$W$23,Regelungszeit!$X$22,Regelungszeit!$X$23)))))))))</f>
        <v>#N/A</v>
      </c>
      <c r="AJ25" s="81" t="e">
        <f>IF(($AH25+AJ$15)&lt;Regelungszeit!$W$15,Regelungszeit!$X$14,IF(($AH25+AJ$15)&lt;Regelungszeit!$W$16,Regelungszeit!$X$15,IF(($AH25+AJ$15)&lt;Regelungszeit!$W$17,Regelungszeit!$X$16,IF(($AH25+AJ$15)&lt;Regelungszeit!$W$18,Regelungszeit!$X$17,IF(($AH25+AJ$15)&lt;Regelungszeit!$W$19,Regelungszeit!$X$18,IF(($AH25+AJ$15)&lt;Regelungszeit!$W$20,Regelungszeit!$X$19,IF(($AH25+AJ$15)&lt;Regelungszeit!$W$21,Regelungszeit!$X$20,IF(($AH25+AJ$15)&lt;Regelungszeit!$W$22,Regelungszeit!$X$21,IF(($AH25+AJ$15)&lt;Regelungszeit!$W$23,Regelungszeit!$X$22,Regelungszeit!$X$23)))))))))</f>
        <v>#N/A</v>
      </c>
      <c r="AK25" s="81" t="e">
        <f>IF(($AH25+AK$15)&lt;Regelungszeit!$W$15,Regelungszeit!$X$14,IF(($AH25+AK$15)&lt;Regelungszeit!$W$16,Regelungszeit!$X$15,IF(($AH25+AK$15)&lt;Regelungszeit!$W$17,Regelungszeit!$X$16,IF(($AH25+AK$15)&lt;Regelungszeit!$W$18,Regelungszeit!$X$17,IF(($AH25+AK$15)&lt;Regelungszeit!$W$19,Regelungszeit!$X$18,IF(($AH25+AK$15)&lt;Regelungszeit!$W$20,Regelungszeit!$X$19,IF(($AH25+AK$15)&lt;Regelungszeit!$W$21,Regelungszeit!$X$20,IF(($AH25+AK$15)&lt;Regelungszeit!$W$22,Regelungszeit!$X$21,IF(($AH25+AK$15)&lt;Regelungszeit!$W$23,Regelungszeit!$X$22,Regelungszeit!$X$23)))))))))</f>
        <v>#N/A</v>
      </c>
      <c r="AL25" s="81" t="e">
        <f>IF(($AH25+AL$15)&lt;Regelungszeit!$W$15,Regelungszeit!$X$14,IF(($AH25+AL$15)&lt;Regelungszeit!$W$16,Regelungszeit!$X$15,IF(($AH25+AL$15)&lt;Regelungszeit!$W$17,Regelungszeit!$X$16,IF(($AH25+AL$15)&lt;Regelungszeit!$W$18,Regelungszeit!$X$17,IF(($AH25+AL$15)&lt;Regelungszeit!$W$19,Regelungszeit!$X$18,IF(($AH25+AL$15)&lt;Regelungszeit!$W$20,Regelungszeit!$X$19,IF(($AH25+AL$15)&lt;Regelungszeit!$W$21,Regelungszeit!$X$20,IF(($AH25+AL$15)&lt;Regelungszeit!$W$22,Regelungszeit!$X$21,IF(($AH25+AL$15)&lt;Regelungszeit!$W$23,Regelungszeit!$X$22,Regelungszeit!$X$23)))))))))</f>
        <v>#N/A</v>
      </c>
      <c r="AM25" s="81" t="e">
        <f>IF(($AH25+AM$15)&lt;Regelungszeit!$W$15,Regelungszeit!$X$14,IF(($AH25+AM$15)&lt;Regelungszeit!$W$16,Regelungszeit!$X$15,IF(($AH25+AM$15)&lt;Regelungszeit!$W$17,Regelungszeit!$X$16,IF(($AH25+AM$15)&lt;Regelungszeit!$W$18,Regelungszeit!$X$17,IF(($AH25+AM$15)&lt;Regelungszeit!$W$19,Regelungszeit!$X$18,IF(($AH25+AM$15)&lt;Regelungszeit!$W$20,Regelungszeit!$X$19,IF(($AH25+AM$15)&lt;Regelungszeit!$W$21,Regelungszeit!$X$20,IF(($AH25+AM$15)&lt;Regelungszeit!$W$22,Regelungszeit!$X$21,IF(($AH25+AM$15)&lt;Regelungszeit!$W$23,Regelungszeit!$X$22,Regelungszeit!$X$23)))))))))</f>
        <v>#N/A</v>
      </c>
      <c r="AN25" s="81" t="e">
        <f>IF(($AH25+AN$15)&lt;Regelungszeit!$W$15,Regelungszeit!$X$14,IF(($AH25+AN$15)&lt;Regelungszeit!$W$16,Regelungszeit!$X$15,IF(($AH25+AN$15)&lt;Regelungszeit!$W$17,Regelungszeit!$X$16,IF(($AH25+AN$15)&lt;Regelungszeit!$W$18,Regelungszeit!$X$17,IF(($AH25+AN$15)&lt;Regelungszeit!$W$19,Regelungszeit!$X$18,IF(($AH25+AN$15)&lt;Regelungszeit!$W$20,Regelungszeit!$X$19,IF(($AH25+AN$15)&lt;Regelungszeit!$W$21,Regelungszeit!$X$20,IF(($AH25+AN$15)&lt;Regelungszeit!$W$22,Regelungszeit!$X$21,IF(($AH25+AN$15)&lt;Regelungszeit!$W$23,Regelungszeit!$X$22,Regelungszeit!$X$23)))))))))</f>
        <v>#N/A</v>
      </c>
      <c r="AO25" s="81" t="e">
        <f>IF(($AH25+AO$15)&lt;Regelungszeit!$W$15,Regelungszeit!$X$14,IF(($AH25+AO$15)&lt;Regelungszeit!$W$16,Regelungszeit!$X$15,IF(($AH25+AO$15)&lt;Regelungszeit!$W$17,Regelungszeit!$X$16,IF(($AH25+AO$15)&lt;Regelungszeit!$W$18,Regelungszeit!$X$17,IF(($AH25+AO$15)&lt;Regelungszeit!$W$19,Regelungszeit!$X$18,IF(($AH25+AO$15)&lt;Regelungszeit!$W$20,Regelungszeit!$X$19,IF(($AH25+AO$15)&lt;Regelungszeit!$W$21,Regelungszeit!$X$20,IF(($AH25+AO$15)&lt;Regelungszeit!$W$22,Regelungszeit!$X$21,IF(($AH25+AO$15)&lt;Regelungszeit!$W$23,Regelungszeit!$X$22,Regelungszeit!$X$23)))))))))</f>
        <v>#N/A</v>
      </c>
      <c r="AP25" s="81" t="e">
        <f>IF(($AH25+AP$15)&lt;Regelungszeit!$W$15,Regelungszeit!$X$14,IF(($AH25+AP$15)&lt;Regelungszeit!$W$16,Regelungszeit!$X$15,IF(($AH25+AP$15)&lt;Regelungszeit!$W$17,Regelungszeit!$X$16,IF(($AH25+AP$15)&lt;Regelungszeit!$W$18,Regelungszeit!$X$17,IF(($AH25+AP$15)&lt;Regelungszeit!$W$19,Regelungszeit!$X$18,IF(($AH25+AP$15)&lt;Regelungszeit!$W$20,Regelungszeit!$X$19,IF(($AH25+AP$15)&lt;Regelungszeit!$W$21,Regelungszeit!$X$20,IF(($AH25+AP$15)&lt;Regelungszeit!$W$22,Regelungszeit!$X$21,IF(($AH25+AP$15)&lt;Regelungszeit!$W$23,Regelungszeit!$X$22,Regelungszeit!$X$23)))))))))</f>
        <v>#N/A</v>
      </c>
      <c r="AQ25" s="81" t="e">
        <f>IF(($AH25+AQ$15)&lt;Regelungszeit!$W$15,Regelungszeit!$X$14,IF(($AH25+AQ$15)&lt;Regelungszeit!$W$16,Regelungszeit!$X$15,IF(($AH25+AQ$15)&lt;Regelungszeit!$W$17,Regelungszeit!$X$16,IF(($AH25+AQ$15)&lt;Regelungszeit!$W$18,Regelungszeit!$X$17,IF(($AH25+AQ$15)&lt;Regelungszeit!$W$19,Regelungszeit!$X$18,IF(($AH25+AQ$15)&lt;Regelungszeit!$W$20,Regelungszeit!$X$19,IF(($AH25+AQ$15)&lt;Regelungszeit!$W$21,Regelungszeit!$X$20,IF(($AH25+AQ$15)&lt;Regelungszeit!$W$22,Regelungszeit!$X$21,IF(($AH25+AQ$15)&lt;Regelungszeit!$W$23,Regelungszeit!$X$22,Regelungszeit!$X$23)))))))))</f>
        <v>#N/A</v>
      </c>
      <c r="AR25" s="81" t="e">
        <f>IF(($AH25+AR$15)&lt;Regelungszeit!$W$15,Regelungszeit!$X$14,IF(($AH25+AR$15)&lt;Regelungszeit!$W$16,Regelungszeit!$X$15,IF(($AH25+AR$15)&lt;Regelungszeit!$W$17,Regelungszeit!$X$16,IF(($AH25+AR$15)&lt;Regelungszeit!$W$18,Regelungszeit!$X$17,IF(($AH25+AR$15)&lt;Regelungszeit!$W$19,Regelungszeit!$X$18,IF(($AH25+AR$15)&lt;Regelungszeit!$W$20,Regelungszeit!$X$19,IF(($AH25+AR$15)&lt;Regelungszeit!$W$21,Regelungszeit!$X$20,IF(($AH25+AR$15)&lt;Regelungszeit!$W$22,Regelungszeit!$X$21,IF(($AH25+AR$15)&lt;Regelungszeit!$W$23,Regelungszeit!$X$22,Regelungszeit!$X$23)))))))))</f>
        <v>#N/A</v>
      </c>
      <c r="AS25" s="81" t="e">
        <f>IF(($AH25+AS$15)&lt;Regelungszeit!$W$15,Regelungszeit!$X$14,IF(($AH25+AS$15)&lt;Regelungszeit!$W$16,Regelungszeit!$X$15,IF(($AH25+AS$15)&lt;Regelungszeit!$W$17,Regelungszeit!$X$16,IF(($AH25+AS$15)&lt;Regelungszeit!$W$18,Regelungszeit!$X$17,IF(($AH25+AS$15)&lt;Regelungszeit!$W$19,Regelungszeit!$X$18,IF(($AH25+AS$15)&lt;Regelungszeit!$W$20,Regelungszeit!$X$19,IF(($AH25+AS$15)&lt;Regelungszeit!$W$21,Regelungszeit!$X$20,IF(($AH25+AS$15)&lt;Regelungszeit!$W$22,Regelungszeit!$X$21,IF(($AH25+AS$15)&lt;Regelungszeit!$W$23,Regelungszeit!$X$22,Regelungszeit!$X$23)))))))))</f>
        <v>#N/A</v>
      </c>
      <c r="AT25" s="81" t="e">
        <f>IF(($AH25+AT$15)&lt;Regelungszeit!$W$15,Regelungszeit!$X$14,IF(($AH25+AT$15)&lt;Regelungszeit!$W$16,Regelungszeit!$X$15,IF(($AH25+AT$15)&lt;Regelungszeit!$W$17,Regelungszeit!$X$16,IF(($AH25+AT$15)&lt;Regelungszeit!$W$18,Regelungszeit!$X$17,IF(($AH25+AT$15)&lt;Regelungszeit!$W$19,Regelungszeit!$X$18,IF(($AH25+AT$15)&lt;Regelungszeit!$W$20,Regelungszeit!$X$19,IF(($AH25+AT$15)&lt;Regelungszeit!$W$21,Regelungszeit!$X$20,IF(($AH25+AT$15)&lt;Regelungszeit!$W$22,Regelungszeit!$X$21,IF(($AH25+AT$15)&lt;Regelungszeit!$W$23,Regelungszeit!$X$22,Regelungszeit!$X$23)))))))))</f>
        <v>#N/A</v>
      </c>
      <c r="AU25" s="81" t="e">
        <f>IF(($AH25+AU$15)&lt;Regelungszeit!$W$15,Regelungszeit!$X$14,IF(($AH25+AU$15)&lt;Regelungszeit!$W$16,Regelungszeit!$X$15,IF(($AH25+AU$15)&lt;Regelungszeit!$W$17,Regelungszeit!$X$16,IF(($AH25+AU$15)&lt;Regelungszeit!$W$18,Regelungszeit!$X$17,IF(($AH25+AU$15)&lt;Regelungszeit!$W$19,Regelungszeit!$X$18,IF(($AH25+AU$15)&lt;Regelungszeit!$W$20,Regelungszeit!$X$19,IF(($AH25+AU$15)&lt;Regelungszeit!$W$21,Regelungszeit!$X$20,IF(($AH25+AU$15)&lt;Regelungszeit!$W$22,Regelungszeit!$X$21,IF(($AH25+AU$15)&lt;Regelungszeit!$W$23,Regelungszeit!$X$22,Regelungszeit!$X$23)))))))))</f>
        <v>#N/A</v>
      </c>
      <c r="AV25" s="81" t="e">
        <f>IF(($AH25+AV$15)&lt;Regelungszeit!$W$15,Regelungszeit!$X$14,IF(($AH25+AV$15)&lt;Regelungszeit!$W$16,Regelungszeit!$X$15,IF(($AH25+AV$15)&lt;Regelungszeit!$W$17,Regelungszeit!$X$16,IF(($AH25+AV$15)&lt;Regelungszeit!$W$18,Regelungszeit!$X$17,IF(($AH25+AV$15)&lt;Regelungszeit!$W$19,Regelungszeit!$X$18,IF(($AH25+AV$15)&lt;Regelungszeit!$W$20,Regelungszeit!$X$19,IF(($AH25+AV$15)&lt;Regelungszeit!$W$21,Regelungszeit!$X$20,IF(($AH25+AV$15)&lt;Regelungszeit!$W$22,Regelungszeit!$X$21,IF(($AH25+AV$15)&lt;Regelungszeit!$W$23,Regelungszeit!$X$22,Regelungszeit!$X$23)))))))))</f>
        <v>#N/A</v>
      </c>
      <c r="AW25" s="81" t="e">
        <f>IF(($AH25+AW$15)&lt;Regelungszeit!$W$15,Regelungszeit!$X$14,IF(($AH25+AW$15)&lt;Regelungszeit!$W$16,Regelungszeit!$X$15,IF(($AH25+AW$15)&lt;Regelungszeit!$W$17,Regelungszeit!$X$16,IF(($AH25+AW$15)&lt;Regelungszeit!$W$18,Regelungszeit!$X$17,IF(($AH25+AW$15)&lt;Regelungszeit!$W$19,Regelungszeit!$X$18,IF(($AH25+AW$15)&lt;Regelungszeit!$W$20,Regelungszeit!$X$19,IF(($AH25+AW$15)&lt;Regelungszeit!$W$21,Regelungszeit!$X$20,IF(($AH25+AW$15)&lt;Regelungszeit!$W$22,Regelungszeit!$X$21,IF(($AH25+AW$15)&lt;Regelungszeit!$W$23,Regelungszeit!$X$22,Regelungszeit!$X$23)))))))))</f>
        <v>#N/A</v>
      </c>
      <c r="AX25" s="82" t="e">
        <f t="shared" si="14"/>
        <v>#N/A</v>
      </c>
    </row>
    <row r="26" spans="1:50">
      <c r="A26" s="56" t="e">
        <f>IF(B26=Regelungszeit!$F$31,"Ende Regelung",IF(B26=Regelungszeit!$F$32,"Ende Hochfahrrampe",""))</f>
        <v>#N/A</v>
      </c>
      <c r="B26" s="57">
        <v>12</v>
      </c>
      <c r="C26" s="58" t="e">
        <f t="shared" si="12"/>
        <v>#N/A</v>
      </c>
      <c r="D26" s="59" t="e">
        <f t="shared" si="13"/>
        <v>#N/A</v>
      </c>
      <c r="E26" s="155"/>
      <c r="F26" s="247" t="e">
        <f>MATCH(INT(C26),Zuteilung!A:A,0)</f>
        <v>#N/A</v>
      </c>
      <c r="G26" s="61" t="e">
        <f>IF(OR(C26&lt;INDEX(Zuteilung!C:C,F26),C26&gt;INDEX(Zuteilung!D:D,F26)),FALSE,TRUE)</f>
        <v>#N/A</v>
      </c>
      <c r="H26" s="60" t="e">
        <f>IF(B26&lt;=Regelungszeit!$F$32,H25+Regelungszeit!$F$28,"")</f>
        <v>#N/A</v>
      </c>
      <c r="I26" s="60"/>
      <c r="J26" s="60"/>
      <c r="K26" s="60"/>
      <c r="L26" s="61" t="e">
        <f t="shared" si="0"/>
        <v>#N/A</v>
      </c>
      <c r="M26" s="106" t="e">
        <f t="shared" si="5"/>
        <v>#N/A</v>
      </c>
      <c r="N26" s="61" t="e">
        <f>IF(M26="","",IF(M26=1,0,IF(M26=1,0,Dateneingabe!$G$10*M26)))</f>
        <v>#N/A</v>
      </c>
      <c r="O26" s="252">
        <f t="shared" si="9"/>
        <v>0</v>
      </c>
      <c r="P26" s="63">
        <f>IF(O26="","",O26*(Dateneingabe!$G$10/100))</f>
        <v>0</v>
      </c>
      <c r="Q26" s="63">
        <f t="shared" si="10"/>
        <v>0</v>
      </c>
      <c r="R26" s="63" t="e">
        <f>IF(C26="","",IF(Dateneingabe!$G$17&lt;40909,Zeitreihe!P26,Zeitreihe!Q26))</f>
        <v>#N/A</v>
      </c>
      <c r="S26" s="68" t="str">
        <f>IF($T$14=0,"",IF(H26="","",IF(E26="","Ist-Arbeit fehlt",IF(L26&gt;Dateneingabe!$G$8,"Ist-Arbeit unplausibel",""))))</f>
        <v/>
      </c>
      <c r="T26" s="30">
        <f t="shared" si="1"/>
        <v>0</v>
      </c>
      <c r="U26" s="30">
        <f t="shared" si="6"/>
        <v>0</v>
      </c>
      <c r="X26" s="80"/>
      <c r="Y26" s="79"/>
      <c r="Z26" s="81"/>
      <c r="AA26" s="81"/>
      <c r="AB26" s="81"/>
      <c r="AC26" s="81"/>
      <c r="AD26" s="81"/>
      <c r="AE26" s="81"/>
      <c r="AF26" s="30" t="e">
        <f t="shared" si="7"/>
        <v>#N/A</v>
      </c>
      <c r="AG26" s="80" t="e">
        <f t="shared" si="11"/>
        <v>#N/A</v>
      </c>
      <c r="AH26" s="79" t="e">
        <f t="shared" si="8"/>
        <v>#N/A</v>
      </c>
      <c r="AI26" s="81" t="e">
        <f>IF(($AH26+AI$15)&lt;Regelungszeit!$W$15,Regelungszeit!$X$14,IF(($AH26+AI$15)&lt;Regelungszeit!$W$16,Regelungszeit!$X$15,IF(($AH26+AI$15)&lt;Regelungszeit!$W$17,Regelungszeit!$X$16,IF(($AH26+AI$15)&lt;Regelungszeit!$W$18,Regelungszeit!$X$17,IF(($AH26+AI$15)&lt;Regelungszeit!$W$19,Regelungszeit!$X$18,IF(($AH26+AI$15)&lt;Regelungszeit!$W$20,Regelungszeit!$X$19,IF(($AH26+AI$15)&lt;Regelungszeit!$W$21,Regelungszeit!$X$20,IF(($AH26+AI$15)&lt;Regelungszeit!$W$22,Regelungszeit!$X$21,IF(($AH26+AI$15)&lt;Regelungszeit!$W$23,Regelungszeit!$X$22,Regelungszeit!$X$23)))))))))</f>
        <v>#N/A</v>
      </c>
      <c r="AJ26" s="81" t="e">
        <f>IF(($AH26+AJ$15)&lt;Regelungszeit!$W$15,Regelungszeit!$X$14,IF(($AH26+AJ$15)&lt;Regelungszeit!$W$16,Regelungszeit!$X$15,IF(($AH26+AJ$15)&lt;Regelungszeit!$W$17,Regelungszeit!$X$16,IF(($AH26+AJ$15)&lt;Regelungszeit!$W$18,Regelungszeit!$X$17,IF(($AH26+AJ$15)&lt;Regelungszeit!$W$19,Regelungszeit!$X$18,IF(($AH26+AJ$15)&lt;Regelungszeit!$W$20,Regelungszeit!$X$19,IF(($AH26+AJ$15)&lt;Regelungszeit!$W$21,Regelungszeit!$X$20,IF(($AH26+AJ$15)&lt;Regelungszeit!$W$22,Regelungszeit!$X$21,IF(($AH26+AJ$15)&lt;Regelungszeit!$W$23,Regelungszeit!$X$22,Regelungszeit!$X$23)))))))))</f>
        <v>#N/A</v>
      </c>
      <c r="AK26" s="81" t="e">
        <f>IF(($AH26+AK$15)&lt;Regelungszeit!$W$15,Regelungszeit!$X$14,IF(($AH26+AK$15)&lt;Regelungszeit!$W$16,Regelungszeit!$X$15,IF(($AH26+AK$15)&lt;Regelungszeit!$W$17,Regelungszeit!$X$16,IF(($AH26+AK$15)&lt;Regelungszeit!$W$18,Regelungszeit!$X$17,IF(($AH26+AK$15)&lt;Regelungszeit!$W$19,Regelungszeit!$X$18,IF(($AH26+AK$15)&lt;Regelungszeit!$W$20,Regelungszeit!$X$19,IF(($AH26+AK$15)&lt;Regelungszeit!$W$21,Regelungszeit!$X$20,IF(($AH26+AK$15)&lt;Regelungszeit!$W$22,Regelungszeit!$X$21,IF(($AH26+AK$15)&lt;Regelungszeit!$W$23,Regelungszeit!$X$22,Regelungszeit!$X$23)))))))))</f>
        <v>#N/A</v>
      </c>
      <c r="AL26" s="81" t="e">
        <f>IF(($AH26+AL$15)&lt;Regelungszeit!$W$15,Regelungszeit!$X$14,IF(($AH26+AL$15)&lt;Regelungszeit!$W$16,Regelungszeit!$X$15,IF(($AH26+AL$15)&lt;Regelungszeit!$W$17,Regelungszeit!$X$16,IF(($AH26+AL$15)&lt;Regelungszeit!$W$18,Regelungszeit!$X$17,IF(($AH26+AL$15)&lt;Regelungszeit!$W$19,Regelungszeit!$X$18,IF(($AH26+AL$15)&lt;Regelungszeit!$W$20,Regelungszeit!$X$19,IF(($AH26+AL$15)&lt;Regelungszeit!$W$21,Regelungszeit!$X$20,IF(($AH26+AL$15)&lt;Regelungszeit!$W$22,Regelungszeit!$X$21,IF(($AH26+AL$15)&lt;Regelungszeit!$W$23,Regelungszeit!$X$22,Regelungszeit!$X$23)))))))))</f>
        <v>#N/A</v>
      </c>
      <c r="AM26" s="81" t="e">
        <f>IF(($AH26+AM$15)&lt;Regelungszeit!$W$15,Regelungszeit!$X$14,IF(($AH26+AM$15)&lt;Regelungszeit!$W$16,Regelungszeit!$X$15,IF(($AH26+AM$15)&lt;Regelungszeit!$W$17,Regelungszeit!$X$16,IF(($AH26+AM$15)&lt;Regelungszeit!$W$18,Regelungszeit!$X$17,IF(($AH26+AM$15)&lt;Regelungszeit!$W$19,Regelungszeit!$X$18,IF(($AH26+AM$15)&lt;Regelungszeit!$W$20,Regelungszeit!$X$19,IF(($AH26+AM$15)&lt;Regelungszeit!$W$21,Regelungszeit!$X$20,IF(($AH26+AM$15)&lt;Regelungszeit!$W$22,Regelungszeit!$X$21,IF(($AH26+AM$15)&lt;Regelungszeit!$W$23,Regelungszeit!$X$22,Regelungszeit!$X$23)))))))))</f>
        <v>#N/A</v>
      </c>
      <c r="AN26" s="81" t="e">
        <f>IF(($AH26+AN$15)&lt;Regelungszeit!$W$15,Regelungszeit!$X$14,IF(($AH26+AN$15)&lt;Regelungszeit!$W$16,Regelungszeit!$X$15,IF(($AH26+AN$15)&lt;Regelungszeit!$W$17,Regelungszeit!$X$16,IF(($AH26+AN$15)&lt;Regelungszeit!$W$18,Regelungszeit!$X$17,IF(($AH26+AN$15)&lt;Regelungszeit!$W$19,Regelungszeit!$X$18,IF(($AH26+AN$15)&lt;Regelungszeit!$W$20,Regelungszeit!$X$19,IF(($AH26+AN$15)&lt;Regelungszeit!$W$21,Regelungszeit!$X$20,IF(($AH26+AN$15)&lt;Regelungszeit!$W$22,Regelungszeit!$X$21,IF(($AH26+AN$15)&lt;Regelungszeit!$W$23,Regelungszeit!$X$22,Regelungszeit!$X$23)))))))))</f>
        <v>#N/A</v>
      </c>
      <c r="AO26" s="81" t="e">
        <f>IF(($AH26+AO$15)&lt;Regelungszeit!$W$15,Regelungszeit!$X$14,IF(($AH26+AO$15)&lt;Regelungszeit!$W$16,Regelungszeit!$X$15,IF(($AH26+AO$15)&lt;Regelungszeit!$W$17,Regelungszeit!$X$16,IF(($AH26+AO$15)&lt;Regelungszeit!$W$18,Regelungszeit!$X$17,IF(($AH26+AO$15)&lt;Regelungszeit!$W$19,Regelungszeit!$X$18,IF(($AH26+AO$15)&lt;Regelungszeit!$W$20,Regelungszeit!$X$19,IF(($AH26+AO$15)&lt;Regelungszeit!$W$21,Regelungszeit!$X$20,IF(($AH26+AO$15)&lt;Regelungszeit!$W$22,Regelungszeit!$X$21,IF(($AH26+AO$15)&lt;Regelungszeit!$W$23,Regelungszeit!$X$22,Regelungszeit!$X$23)))))))))</f>
        <v>#N/A</v>
      </c>
      <c r="AP26" s="81" t="e">
        <f>IF(($AH26+AP$15)&lt;Regelungszeit!$W$15,Regelungszeit!$X$14,IF(($AH26+AP$15)&lt;Regelungszeit!$W$16,Regelungszeit!$X$15,IF(($AH26+AP$15)&lt;Regelungszeit!$W$17,Regelungszeit!$X$16,IF(($AH26+AP$15)&lt;Regelungszeit!$W$18,Regelungszeit!$X$17,IF(($AH26+AP$15)&lt;Regelungszeit!$W$19,Regelungszeit!$X$18,IF(($AH26+AP$15)&lt;Regelungszeit!$W$20,Regelungszeit!$X$19,IF(($AH26+AP$15)&lt;Regelungszeit!$W$21,Regelungszeit!$X$20,IF(($AH26+AP$15)&lt;Regelungszeit!$W$22,Regelungszeit!$X$21,IF(($AH26+AP$15)&lt;Regelungszeit!$W$23,Regelungszeit!$X$22,Regelungszeit!$X$23)))))))))</f>
        <v>#N/A</v>
      </c>
      <c r="AQ26" s="81" t="e">
        <f>IF(($AH26+AQ$15)&lt;Regelungszeit!$W$15,Regelungszeit!$X$14,IF(($AH26+AQ$15)&lt;Regelungszeit!$W$16,Regelungszeit!$X$15,IF(($AH26+AQ$15)&lt;Regelungszeit!$W$17,Regelungszeit!$X$16,IF(($AH26+AQ$15)&lt;Regelungszeit!$W$18,Regelungszeit!$X$17,IF(($AH26+AQ$15)&lt;Regelungszeit!$W$19,Regelungszeit!$X$18,IF(($AH26+AQ$15)&lt;Regelungszeit!$W$20,Regelungszeit!$X$19,IF(($AH26+AQ$15)&lt;Regelungszeit!$W$21,Regelungszeit!$X$20,IF(($AH26+AQ$15)&lt;Regelungszeit!$W$22,Regelungszeit!$X$21,IF(($AH26+AQ$15)&lt;Regelungszeit!$W$23,Regelungszeit!$X$22,Regelungszeit!$X$23)))))))))</f>
        <v>#N/A</v>
      </c>
      <c r="AR26" s="81" t="e">
        <f>IF(($AH26+AR$15)&lt;Regelungszeit!$W$15,Regelungszeit!$X$14,IF(($AH26+AR$15)&lt;Regelungszeit!$W$16,Regelungszeit!$X$15,IF(($AH26+AR$15)&lt;Regelungszeit!$W$17,Regelungszeit!$X$16,IF(($AH26+AR$15)&lt;Regelungszeit!$W$18,Regelungszeit!$X$17,IF(($AH26+AR$15)&lt;Regelungszeit!$W$19,Regelungszeit!$X$18,IF(($AH26+AR$15)&lt;Regelungszeit!$W$20,Regelungszeit!$X$19,IF(($AH26+AR$15)&lt;Regelungszeit!$W$21,Regelungszeit!$X$20,IF(($AH26+AR$15)&lt;Regelungszeit!$W$22,Regelungszeit!$X$21,IF(($AH26+AR$15)&lt;Regelungszeit!$W$23,Regelungszeit!$X$22,Regelungszeit!$X$23)))))))))</f>
        <v>#N/A</v>
      </c>
      <c r="AS26" s="81" t="e">
        <f>IF(($AH26+AS$15)&lt;Regelungszeit!$W$15,Regelungszeit!$X$14,IF(($AH26+AS$15)&lt;Regelungszeit!$W$16,Regelungszeit!$X$15,IF(($AH26+AS$15)&lt;Regelungszeit!$W$17,Regelungszeit!$X$16,IF(($AH26+AS$15)&lt;Regelungszeit!$W$18,Regelungszeit!$X$17,IF(($AH26+AS$15)&lt;Regelungszeit!$W$19,Regelungszeit!$X$18,IF(($AH26+AS$15)&lt;Regelungszeit!$W$20,Regelungszeit!$X$19,IF(($AH26+AS$15)&lt;Regelungszeit!$W$21,Regelungszeit!$X$20,IF(($AH26+AS$15)&lt;Regelungszeit!$W$22,Regelungszeit!$X$21,IF(($AH26+AS$15)&lt;Regelungszeit!$W$23,Regelungszeit!$X$22,Regelungszeit!$X$23)))))))))</f>
        <v>#N/A</v>
      </c>
      <c r="AT26" s="81" t="e">
        <f>IF(($AH26+AT$15)&lt;Regelungszeit!$W$15,Regelungszeit!$X$14,IF(($AH26+AT$15)&lt;Regelungszeit!$W$16,Regelungszeit!$X$15,IF(($AH26+AT$15)&lt;Regelungszeit!$W$17,Regelungszeit!$X$16,IF(($AH26+AT$15)&lt;Regelungszeit!$W$18,Regelungszeit!$X$17,IF(($AH26+AT$15)&lt;Regelungszeit!$W$19,Regelungszeit!$X$18,IF(($AH26+AT$15)&lt;Regelungszeit!$W$20,Regelungszeit!$X$19,IF(($AH26+AT$15)&lt;Regelungszeit!$W$21,Regelungszeit!$X$20,IF(($AH26+AT$15)&lt;Regelungszeit!$W$22,Regelungszeit!$X$21,IF(($AH26+AT$15)&lt;Regelungszeit!$W$23,Regelungszeit!$X$22,Regelungszeit!$X$23)))))))))</f>
        <v>#N/A</v>
      </c>
      <c r="AU26" s="81" t="e">
        <f>IF(($AH26+AU$15)&lt;Regelungszeit!$W$15,Regelungszeit!$X$14,IF(($AH26+AU$15)&lt;Regelungszeit!$W$16,Regelungszeit!$X$15,IF(($AH26+AU$15)&lt;Regelungszeit!$W$17,Regelungszeit!$X$16,IF(($AH26+AU$15)&lt;Regelungszeit!$W$18,Regelungszeit!$X$17,IF(($AH26+AU$15)&lt;Regelungszeit!$W$19,Regelungszeit!$X$18,IF(($AH26+AU$15)&lt;Regelungszeit!$W$20,Regelungszeit!$X$19,IF(($AH26+AU$15)&lt;Regelungszeit!$W$21,Regelungszeit!$X$20,IF(($AH26+AU$15)&lt;Regelungszeit!$W$22,Regelungszeit!$X$21,IF(($AH26+AU$15)&lt;Regelungszeit!$W$23,Regelungszeit!$X$22,Regelungszeit!$X$23)))))))))</f>
        <v>#N/A</v>
      </c>
      <c r="AV26" s="81" t="e">
        <f>IF(($AH26+AV$15)&lt;Regelungszeit!$W$15,Regelungszeit!$X$14,IF(($AH26+AV$15)&lt;Regelungszeit!$W$16,Regelungszeit!$X$15,IF(($AH26+AV$15)&lt;Regelungszeit!$W$17,Regelungszeit!$X$16,IF(($AH26+AV$15)&lt;Regelungszeit!$W$18,Regelungszeit!$X$17,IF(($AH26+AV$15)&lt;Regelungszeit!$W$19,Regelungszeit!$X$18,IF(($AH26+AV$15)&lt;Regelungszeit!$W$20,Regelungszeit!$X$19,IF(($AH26+AV$15)&lt;Regelungszeit!$W$21,Regelungszeit!$X$20,IF(($AH26+AV$15)&lt;Regelungszeit!$W$22,Regelungszeit!$X$21,IF(($AH26+AV$15)&lt;Regelungszeit!$W$23,Regelungszeit!$X$22,Regelungszeit!$X$23)))))))))</f>
        <v>#N/A</v>
      </c>
      <c r="AW26" s="81" t="e">
        <f>IF(($AH26+AW$15)&lt;Regelungszeit!$W$15,Regelungszeit!$X$14,IF(($AH26+AW$15)&lt;Regelungszeit!$W$16,Regelungszeit!$X$15,IF(($AH26+AW$15)&lt;Regelungszeit!$W$17,Regelungszeit!$X$16,IF(($AH26+AW$15)&lt;Regelungszeit!$W$18,Regelungszeit!$X$17,IF(($AH26+AW$15)&lt;Regelungszeit!$W$19,Regelungszeit!$X$18,IF(($AH26+AW$15)&lt;Regelungszeit!$W$20,Regelungszeit!$X$19,IF(($AH26+AW$15)&lt;Regelungszeit!$W$21,Regelungszeit!$X$20,IF(($AH26+AW$15)&lt;Regelungszeit!$W$22,Regelungszeit!$X$21,IF(($AH26+AW$15)&lt;Regelungszeit!$W$23,Regelungszeit!$X$22,Regelungszeit!$X$23)))))))))</f>
        <v>#N/A</v>
      </c>
      <c r="AX26" s="82" t="e">
        <f t="shared" si="14"/>
        <v>#N/A</v>
      </c>
    </row>
    <row r="27" spans="1:50">
      <c r="A27" s="56" t="e">
        <f>IF(B27=Regelungszeit!$F$31,"Ende Regelung",IF(B27=Regelungszeit!$F$32,"Ende Hochfahrrampe",""))</f>
        <v>#N/A</v>
      </c>
      <c r="B27" s="57">
        <v>13</v>
      </c>
      <c r="C27" s="58" t="e">
        <f t="shared" si="12"/>
        <v>#N/A</v>
      </c>
      <c r="D27" s="59" t="e">
        <f t="shared" si="13"/>
        <v>#N/A</v>
      </c>
      <c r="E27" s="155"/>
      <c r="F27" s="247" t="e">
        <f>MATCH(INT(C27),Zuteilung!A:A,0)</f>
        <v>#N/A</v>
      </c>
      <c r="G27" s="61" t="e">
        <f>IF(OR(C27&lt;INDEX(Zuteilung!C:C,F27),C27&gt;INDEX(Zuteilung!D:D,F27)),FALSE,TRUE)</f>
        <v>#N/A</v>
      </c>
      <c r="H27" s="60" t="e">
        <f>IF(B27&lt;=Regelungszeit!$F$32,H26+Regelungszeit!$F$28,"")</f>
        <v>#N/A</v>
      </c>
      <c r="I27" s="60"/>
      <c r="J27" s="60"/>
      <c r="K27" s="60"/>
      <c r="L27" s="61" t="e">
        <f t="shared" si="0"/>
        <v>#N/A</v>
      </c>
      <c r="M27" s="106" t="e">
        <f t="shared" si="5"/>
        <v>#N/A</v>
      </c>
      <c r="N27" s="61" t="e">
        <f>IF(M27="","",IF(M27=1,0,IF(M27=1,0,Dateneingabe!$G$10*M27)))</f>
        <v>#N/A</v>
      </c>
      <c r="O27" s="252">
        <f t="shared" si="9"/>
        <v>0</v>
      </c>
      <c r="P27" s="63">
        <f>IF(O27="","",O27*(Dateneingabe!$G$10/100))</f>
        <v>0</v>
      </c>
      <c r="Q27" s="63">
        <f t="shared" si="10"/>
        <v>0</v>
      </c>
      <c r="R27" s="63" t="e">
        <f>IF(C27="","",IF(Dateneingabe!$G$17&lt;40909,Zeitreihe!P27,Zeitreihe!Q27))</f>
        <v>#N/A</v>
      </c>
      <c r="S27" s="68" t="str">
        <f>IF($T$14=0,"",IF(H27="","",IF(E27="","Ist-Arbeit fehlt",IF(L27&gt;Dateneingabe!$G$8,"Ist-Arbeit unplausibel",""))))</f>
        <v/>
      </c>
      <c r="T27" s="30">
        <f t="shared" si="1"/>
        <v>0</v>
      </c>
      <c r="U27" s="30">
        <f t="shared" si="6"/>
        <v>0</v>
      </c>
      <c r="X27" s="80"/>
      <c r="Y27" s="79"/>
      <c r="Z27" s="81"/>
      <c r="AA27" s="81"/>
      <c r="AB27" s="81"/>
      <c r="AC27" s="81"/>
      <c r="AD27" s="81"/>
      <c r="AE27" s="81"/>
      <c r="AF27" s="30" t="e">
        <f t="shared" si="7"/>
        <v>#N/A</v>
      </c>
      <c r="AG27" s="80" t="e">
        <f t="shared" si="11"/>
        <v>#N/A</v>
      </c>
      <c r="AH27" s="79" t="e">
        <f t="shared" si="8"/>
        <v>#N/A</v>
      </c>
      <c r="AI27" s="81" t="e">
        <f>IF(($AH27+AI$15)&lt;Regelungszeit!$W$15,Regelungszeit!$X$14,IF(($AH27+AI$15)&lt;Regelungszeit!$W$16,Regelungszeit!$X$15,IF(($AH27+AI$15)&lt;Regelungszeit!$W$17,Regelungszeit!$X$16,IF(($AH27+AI$15)&lt;Regelungszeit!$W$18,Regelungszeit!$X$17,IF(($AH27+AI$15)&lt;Regelungszeit!$W$19,Regelungszeit!$X$18,IF(($AH27+AI$15)&lt;Regelungszeit!$W$20,Regelungszeit!$X$19,IF(($AH27+AI$15)&lt;Regelungszeit!$W$21,Regelungszeit!$X$20,IF(($AH27+AI$15)&lt;Regelungszeit!$W$22,Regelungszeit!$X$21,IF(($AH27+AI$15)&lt;Regelungszeit!$W$23,Regelungszeit!$X$22,Regelungszeit!$X$23)))))))))</f>
        <v>#N/A</v>
      </c>
      <c r="AJ27" s="81" t="e">
        <f>IF(($AH27+AJ$15)&lt;Regelungszeit!$W$15,Regelungszeit!$X$14,IF(($AH27+AJ$15)&lt;Regelungszeit!$W$16,Regelungszeit!$X$15,IF(($AH27+AJ$15)&lt;Regelungszeit!$W$17,Regelungszeit!$X$16,IF(($AH27+AJ$15)&lt;Regelungszeit!$W$18,Regelungszeit!$X$17,IF(($AH27+AJ$15)&lt;Regelungszeit!$W$19,Regelungszeit!$X$18,IF(($AH27+AJ$15)&lt;Regelungszeit!$W$20,Regelungszeit!$X$19,IF(($AH27+AJ$15)&lt;Regelungszeit!$W$21,Regelungszeit!$X$20,IF(($AH27+AJ$15)&lt;Regelungszeit!$W$22,Regelungszeit!$X$21,IF(($AH27+AJ$15)&lt;Regelungszeit!$W$23,Regelungszeit!$X$22,Regelungszeit!$X$23)))))))))</f>
        <v>#N/A</v>
      </c>
      <c r="AK27" s="81" t="e">
        <f>IF(($AH27+AK$15)&lt;Regelungszeit!$W$15,Regelungszeit!$X$14,IF(($AH27+AK$15)&lt;Regelungszeit!$W$16,Regelungszeit!$X$15,IF(($AH27+AK$15)&lt;Regelungszeit!$W$17,Regelungszeit!$X$16,IF(($AH27+AK$15)&lt;Regelungszeit!$W$18,Regelungszeit!$X$17,IF(($AH27+AK$15)&lt;Regelungszeit!$W$19,Regelungszeit!$X$18,IF(($AH27+AK$15)&lt;Regelungszeit!$W$20,Regelungszeit!$X$19,IF(($AH27+AK$15)&lt;Regelungszeit!$W$21,Regelungszeit!$X$20,IF(($AH27+AK$15)&lt;Regelungszeit!$W$22,Regelungszeit!$X$21,IF(($AH27+AK$15)&lt;Regelungszeit!$W$23,Regelungszeit!$X$22,Regelungszeit!$X$23)))))))))</f>
        <v>#N/A</v>
      </c>
      <c r="AL27" s="81" t="e">
        <f>IF(($AH27+AL$15)&lt;Regelungszeit!$W$15,Regelungszeit!$X$14,IF(($AH27+AL$15)&lt;Regelungszeit!$W$16,Regelungszeit!$X$15,IF(($AH27+AL$15)&lt;Regelungszeit!$W$17,Regelungszeit!$X$16,IF(($AH27+AL$15)&lt;Regelungszeit!$W$18,Regelungszeit!$X$17,IF(($AH27+AL$15)&lt;Regelungszeit!$W$19,Regelungszeit!$X$18,IF(($AH27+AL$15)&lt;Regelungszeit!$W$20,Regelungszeit!$X$19,IF(($AH27+AL$15)&lt;Regelungszeit!$W$21,Regelungszeit!$X$20,IF(($AH27+AL$15)&lt;Regelungszeit!$W$22,Regelungszeit!$X$21,IF(($AH27+AL$15)&lt;Regelungszeit!$W$23,Regelungszeit!$X$22,Regelungszeit!$X$23)))))))))</f>
        <v>#N/A</v>
      </c>
      <c r="AM27" s="81" t="e">
        <f>IF(($AH27+AM$15)&lt;Regelungszeit!$W$15,Regelungszeit!$X$14,IF(($AH27+AM$15)&lt;Regelungszeit!$W$16,Regelungszeit!$X$15,IF(($AH27+AM$15)&lt;Regelungszeit!$W$17,Regelungszeit!$X$16,IF(($AH27+AM$15)&lt;Regelungszeit!$W$18,Regelungszeit!$X$17,IF(($AH27+AM$15)&lt;Regelungszeit!$W$19,Regelungszeit!$X$18,IF(($AH27+AM$15)&lt;Regelungszeit!$W$20,Regelungszeit!$X$19,IF(($AH27+AM$15)&lt;Regelungszeit!$W$21,Regelungszeit!$X$20,IF(($AH27+AM$15)&lt;Regelungszeit!$W$22,Regelungszeit!$X$21,IF(($AH27+AM$15)&lt;Regelungszeit!$W$23,Regelungszeit!$X$22,Regelungszeit!$X$23)))))))))</f>
        <v>#N/A</v>
      </c>
      <c r="AN27" s="81" t="e">
        <f>IF(($AH27+AN$15)&lt;Regelungszeit!$W$15,Regelungszeit!$X$14,IF(($AH27+AN$15)&lt;Regelungszeit!$W$16,Regelungszeit!$X$15,IF(($AH27+AN$15)&lt;Regelungszeit!$W$17,Regelungszeit!$X$16,IF(($AH27+AN$15)&lt;Regelungszeit!$W$18,Regelungszeit!$X$17,IF(($AH27+AN$15)&lt;Regelungszeit!$W$19,Regelungszeit!$X$18,IF(($AH27+AN$15)&lt;Regelungszeit!$W$20,Regelungszeit!$X$19,IF(($AH27+AN$15)&lt;Regelungszeit!$W$21,Regelungszeit!$X$20,IF(($AH27+AN$15)&lt;Regelungszeit!$W$22,Regelungszeit!$X$21,IF(($AH27+AN$15)&lt;Regelungszeit!$W$23,Regelungszeit!$X$22,Regelungszeit!$X$23)))))))))</f>
        <v>#N/A</v>
      </c>
      <c r="AO27" s="81" t="e">
        <f>IF(($AH27+AO$15)&lt;Regelungszeit!$W$15,Regelungszeit!$X$14,IF(($AH27+AO$15)&lt;Regelungszeit!$W$16,Regelungszeit!$X$15,IF(($AH27+AO$15)&lt;Regelungszeit!$W$17,Regelungszeit!$X$16,IF(($AH27+AO$15)&lt;Regelungszeit!$W$18,Regelungszeit!$X$17,IF(($AH27+AO$15)&lt;Regelungszeit!$W$19,Regelungszeit!$X$18,IF(($AH27+AO$15)&lt;Regelungszeit!$W$20,Regelungszeit!$X$19,IF(($AH27+AO$15)&lt;Regelungszeit!$W$21,Regelungszeit!$X$20,IF(($AH27+AO$15)&lt;Regelungszeit!$W$22,Regelungszeit!$X$21,IF(($AH27+AO$15)&lt;Regelungszeit!$W$23,Regelungszeit!$X$22,Regelungszeit!$X$23)))))))))</f>
        <v>#N/A</v>
      </c>
      <c r="AP27" s="81" t="e">
        <f>IF(($AH27+AP$15)&lt;Regelungszeit!$W$15,Regelungszeit!$X$14,IF(($AH27+AP$15)&lt;Regelungszeit!$W$16,Regelungszeit!$X$15,IF(($AH27+AP$15)&lt;Regelungszeit!$W$17,Regelungszeit!$X$16,IF(($AH27+AP$15)&lt;Regelungszeit!$W$18,Regelungszeit!$X$17,IF(($AH27+AP$15)&lt;Regelungszeit!$W$19,Regelungszeit!$X$18,IF(($AH27+AP$15)&lt;Regelungszeit!$W$20,Regelungszeit!$X$19,IF(($AH27+AP$15)&lt;Regelungszeit!$W$21,Regelungszeit!$X$20,IF(($AH27+AP$15)&lt;Regelungszeit!$W$22,Regelungszeit!$X$21,IF(($AH27+AP$15)&lt;Regelungszeit!$W$23,Regelungszeit!$X$22,Regelungszeit!$X$23)))))))))</f>
        <v>#N/A</v>
      </c>
      <c r="AQ27" s="81" t="e">
        <f>IF(($AH27+AQ$15)&lt;Regelungszeit!$W$15,Regelungszeit!$X$14,IF(($AH27+AQ$15)&lt;Regelungszeit!$W$16,Regelungszeit!$X$15,IF(($AH27+AQ$15)&lt;Regelungszeit!$W$17,Regelungszeit!$X$16,IF(($AH27+AQ$15)&lt;Regelungszeit!$W$18,Regelungszeit!$X$17,IF(($AH27+AQ$15)&lt;Regelungszeit!$W$19,Regelungszeit!$X$18,IF(($AH27+AQ$15)&lt;Regelungszeit!$W$20,Regelungszeit!$X$19,IF(($AH27+AQ$15)&lt;Regelungszeit!$W$21,Regelungszeit!$X$20,IF(($AH27+AQ$15)&lt;Regelungszeit!$W$22,Regelungszeit!$X$21,IF(($AH27+AQ$15)&lt;Regelungszeit!$W$23,Regelungszeit!$X$22,Regelungszeit!$X$23)))))))))</f>
        <v>#N/A</v>
      </c>
      <c r="AR27" s="81" t="e">
        <f>IF(($AH27+AR$15)&lt;Regelungszeit!$W$15,Regelungszeit!$X$14,IF(($AH27+AR$15)&lt;Regelungszeit!$W$16,Regelungszeit!$X$15,IF(($AH27+AR$15)&lt;Regelungszeit!$W$17,Regelungszeit!$X$16,IF(($AH27+AR$15)&lt;Regelungszeit!$W$18,Regelungszeit!$X$17,IF(($AH27+AR$15)&lt;Regelungszeit!$W$19,Regelungszeit!$X$18,IF(($AH27+AR$15)&lt;Regelungszeit!$W$20,Regelungszeit!$X$19,IF(($AH27+AR$15)&lt;Regelungszeit!$W$21,Regelungszeit!$X$20,IF(($AH27+AR$15)&lt;Regelungszeit!$W$22,Regelungszeit!$X$21,IF(($AH27+AR$15)&lt;Regelungszeit!$W$23,Regelungszeit!$X$22,Regelungszeit!$X$23)))))))))</f>
        <v>#N/A</v>
      </c>
      <c r="AS27" s="81" t="e">
        <f>IF(($AH27+AS$15)&lt;Regelungszeit!$W$15,Regelungszeit!$X$14,IF(($AH27+AS$15)&lt;Regelungszeit!$W$16,Regelungszeit!$X$15,IF(($AH27+AS$15)&lt;Regelungszeit!$W$17,Regelungszeit!$X$16,IF(($AH27+AS$15)&lt;Regelungszeit!$W$18,Regelungszeit!$X$17,IF(($AH27+AS$15)&lt;Regelungszeit!$W$19,Regelungszeit!$X$18,IF(($AH27+AS$15)&lt;Regelungszeit!$W$20,Regelungszeit!$X$19,IF(($AH27+AS$15)&lt;Regelungszeit!$W$21,Regelungszeit!$X$20,IF(($AH27+AS$15)&lt;Regelungszeit!$W$22,Regelungszeit!$X$21,IF(($AH27+AS$15)&lt;Regelungszeit!$W$23,Regelungszeit!$X$22,Regelungszeit!$X$23)))))))))</f>
        <v>#N/A</v>
      </c>
      <c r="AT27" s="81" t="e">
        <f>IF(($AH27+AT$15)&lt;Regelungszeit!$W$15,Regelungszeit!$X$14,IF(($AH27+AT$15)&lt;Regelungszeit!$W$16,Regelungszeit!$X$15,IF(($AH27+AT$15)&lt;Regelungszeit!$W$17,Regelungszeit!$X$16,IF(($AH27+AT$15)&lt;Regelungszeit!$W$18,Regelungszeit!$X$17,IF(($AH27+AT$15)&lt;Regelungszeit!$W$19,Regelungszeit!$X$18,IF(($AH27+AT$15)&lt;Regelungszeit!$W$20,Regelungszeit!$X$19,IF(($AH27+AT$15)&lt;Regelungszeit!$W$21,Regelungszeit!$X$20,IF(($AH27+AT$15)&lt;Regelungszeit!$W$22,Regelungszeit!$X$21,IF(($AH27+AT$15)&lt;Regelungszeit!$W$23,Regelungszeit!$X$22,Regelungszeit!$X$23)))))))))</f>
        <v>#N/A</v>
      </c>
      <c r="AU27" s="81" t="e">
        <f>IF(($AH27+AU$15)&lt;Regelungszeit!$W$15,Regelungszeit!$X$14,IF(($AH27+AU$15)&lt;Regelungszeit!$W$16,Regelungszeit!$X$15,IF(($AH27+AU$15)&lt;Regelungszeit!$W$17,Regelungszeit!$X$16,IF(($AH27+AU$15)&lt;Regelungszeit!$W$18,Regelungszeit!$X$17,IF(($AH27+AU$15)&lt;Regelungszeit!$W$19,Regelungszeit!$X$18,IF(($AH27+AU$15)&lt;Regelungszeit!$W$20,Regelungszeit!$X$19,IF(($AH27+AU$15)&lt;Regelungszeit!$W$21,Regelungszeit!$X$20,IF(($AH27+AU$15)&lt;Regelungszeit!$W$22,Regelungszeit!$X$21,IF(($AH27+AU$15)&lt;Regelungszeit!$W$23,Regelungszeit!$X$22,Regelungszeit!$X$23)))))))))</f>
        <v>#N/A</v>
      </c>
      <c r="AV27" s="81" t="e">
        <f>IF(($AH27+AV$15)&lt;Regelungszeit!$W$15,Regelungszeit!$X$14,IF(($AH27+AV$15)&lt;Regelungszeit!$W$16,Regelungszeit!$X$15,IF(($AH27+AV$15)&lt;Regelungszeit!$W$17,Regelungszeit!$X$16,IF(($AH27+AV$15)&lt;Regelungszeit!$W$18,Regelungszeit!$X$17,IF(($AH27+AV$15)&lt;Regelungszeit!$W$19,Regelungszeit!$X$18,IF(($AH27+AV$15)&lt;Regelungszeit!$W$20,Regelungszeit!$X$19,IF(($AH27+AV$15)&lt;Regelungszeit!$W$21,Regelungszeit!$X$20,IF(($AH27+AV$15)&lt;Regelungszeit!$W$22,Regelungszeit!$X$21,IF(($AH27+AV$15)&lt;Regelungszeit!$W$23,Regelungszeit!$X$22,Regelungszeit!$X$23)))))))))</f>
        <v>#N/A</v>
      </c>
      <c r="AW27" s="81" t="e">
        <f>IF(($AH27+AW$15)&lt;Regelungszeit!$W$15,Regelungszeit!$X$14,IF(($AH27+AW$15)&lt;Regelungszeit!$W$16,Regelungszeit!$X$15,IF(($AH27+AW$15)&lt;Regelungszeit!$W$17,Regelungszeit!$X$16,IF(($AH27+AW$15)&lt;Regelungszeit!$W$18,Regelungszeit!$X$17,IF(($AH27+AW$15)&lt;Regelungszeit!$W$19,Regelungszeit!$X$18,IF(($AH27+AW$15)&lt;Regelungszeit!$W$20,Regelungszeit!$X$19,IF(($AH27+AW$15)&lt;Regelungszeit!$W$21,Regelungszeit!$X$20,IF(($AH27+AW$15)&lt;Regelungszeit!$W$22,Regelungszeit!$X$21,IF(($AH27+AW$15)&lt;Regelungszeit!$W$23,Regelungszeit!$X$22,Regelungszeit!$X$23)))))))))</f>
        <v>#N/A</v>
      </c>
      <c r="AX27" s="82" t="e">
        <f t="shared" si="14"/>
        <v>#N/A</v>
      </c>
    </row>
    <row r="28" spans="1:50">
      <c r="A28" s="56" t="e">
        <f>IF(B28=Regelungszeit!$F$31,"Ende Regelung",IF(B28=Regelungszeit!$F$32,"Ende Hochfahrrampe",""))</f>
        <v>#N/A</v>
      </c>
      <c r="B28" s="57">
        <v>14</v>
      </c>
      <c r="C28" s="58" t="e">
        <f t="shared" si="12"/>
        <v>#N/A</v>
      </c>
      <c r="D28" s="59" t="e">
        <f t="shared" si="13"/>
        <v>#N/A</v>
      </c>
      <c r="E28" s="155"/>
      <c r="F28" s="247" t="e">
        <f>MATCH(INT(C28),Zuteilung!A:A,0)</f>
        <v>#N/A</v>
      </c>
      <c r="G28" s="61" t="e">
        <f>IF(OR(C28&lt;INDEX(Zuteilung!C:C,F28),C28&gt;INDEX(Zuteilung!D:D,F28)),FALSE,TRUE)</f>
        <v>#N/A</v>
      </c>
      <c r="H28" s="60" t="e">
        <f>IF(B28&lt;=Regelungszeit!$F$32,H27+Regelungszeit!$F$28,"")</f>
        <v>#N/A</v>
      </c>
      <c r="I28" s="60"/>
      <c r="J28" s="60"/>
      <c r="K28" s="60"/>
      <c r="L28" s="61" t="e">
        <f t="shared" si="0"/>
        <v>#N/A</v>
      </c>
      <c r="M28" s="106" t="e">
        <f t="shared" si="5"/>
        <v>#N/A</v>
      </c>
      <c r="N28" s="61" t="e">
        <f>IF(M28="","",IF(M28=1,0,IF(M28=1,0,Dateneingabe!$G$10*M28)))</f>
        <v>#N/A</v>
      </c>
      <c r="O28" s="252">
        <f t="shared" si="9"/>
        <v>0</v>
      </c>
      <c r="P28" s="63">
        <f>IF(O28="","",O28*(Dateneingabe!$G$10/100))</f>
        <v>0</v>
      </c>
      <c r="Q28" s="63">
        <f t="shared" si="10"/>
        <v>0</v>
      </c>
      <c r="R28" s="63" t="e">
        <f>IF(C28="","",IF(Dateneingabe!$G$17&lt;40909,Zeitreihe!P28,Zeitreihe!Q28))</f>
        <v>#N/A</v>
      </c>
      <c r="S28" s="68" t="str">
        <f>IF($T$14=0,"",IF(H28="","",IF(E28="","Ist-Arbeit fehlt",IF(L28&gt;Dateneingabe!$G$8,"Ist-Arbeit unplausibel",""))))</f>
        <v/>
      </c>
      <c r="T28" s="30">
        <f t="shared" si="1"/>
        <v>0</v>
      </c>
      <c r="U28" s="30">
        <f t="shared" si="6"/>
        <v>0</v>
      </c>
      <c r="X28" s="80"/>
      <c r="Y28" s="79"/>
      <c r="Z28" s="81"/>
      <c r="AA28" s="81"/>
      <c r="AB28" s="81"/>
      <c r="AC28" s="81"/>
      <c r="AD28" s="81"/>
      <c r="AE28" s="81"/>
      <c r="AF28" s="30" t="e">
        <f t="shared" si="7"/>
        <v>#N/A</v>
      </c>
      <c r="AG28" s="80" t="e">
        <f t="shared" si="11"/>
        <v>#N/A</v>
      </c>
      <c r="AH28" s="79" t="e">
        <f t="shared" si="8"/>
        <v>#N/A</v>
      </c>
      <c r="AI28" s="81" t="e">
        <f>IF(($AH28+AI$15)&lt;Regelungszeit!$W$15,Regelungszeit!$X$14,IF(($AH28+AI$15)&lt;Regelungszeit!$W$16,Regelungszeit!$X$15,IF(($AH28+AI$15)&lt;Regelungszeit!$W$17,Regelungszeit!$X$16,IF(($AH28+AI$15)&lt;Regelungszeit!$W$18,Regelungszeit!$X$17,IF(($AH28+AI$15)&lt;Regelungszeit!$W$19,Regelungszeit!$X$18,IF(($AH28+AI$15)&lt;Regelungszeit!$W$20,Regelungszeit!$X$19,IF(($AH28+AI$15)&lt;Regelungszeit!$W$21,Regelungszeit!$X$20,IF(($AH28+AI$15)&lt;Regelungszeit!$W$22,Regelungszeit!$X$21,IF(($AH28+AI$15)&lt;Regelungszeit!$W$23,Regelungszeit!$X$22,Regelungszeit!$X$23)))))))))</f>
        <v>#N/A</v>
      </c>
      <c r="AJ28" s="81" t="e">
        <f>IF(($AH28+AJ$15)&lt;Regelungszeit!$W$15,Regelungszeit!$X$14,IF(($AH28+AJ$15)&lt;Regelungszeit!$W$16,Regelungszeit!$X$15,IF(($AH28+AJ$15)&lt;Regelungszeit!$W$17,Regelungszeit!$X$16,IF(($AH28+AJ$15)&lt;Regelungszeit!$W$18,Regelungszeit!$X$17,IF(($AH28+AJ$15)&lt;Regelungszeit!$W$19,Regelungszeit!$X$18,IF(($AH28+AJ$15)&lt;Regelungszeit!$W$20,Regelungszeit!$X$19,IF(($AH28+AJ$15)&lt;Regelungszeit!$W$21,Regelungszeit!$X$20,IF(($AH28+AJ$15)&lt;Regelungszeit!$W$22,Regelungszeit!$X$21,IF(($AH28+AJ$15)&lt;Regelungszeit!$W$23,Regelungszeit!$X$22,Regelungszeit!$X$23)))))))))</f>
        <v>#N/A</v>
      </c>
      <c r="AK28" s="81" t="e">
        <f>IF(($AH28+AK$15)&lt;Regelungszeit!$W$15,Regelungszeit!$X$14,IF(($AH28+AK$15)&lt;Regelungszeit!$W$16,Regelungszeit!$X$15,IF(($AH28+AK$15)&lt;Regelungszeit!$W$17,Regelungszeit!$X$16,IF(($AH28+AK$15)&lt;Regelungszeit!$W$18,Regelungszeit!$X$17,IF(($AH28+AK$15)&lt;Regelungszeit!$W$19,Regelungszeit!$X$18,IF(($AH28+AK$15)&lt;Regelungszeit!$W$20,Regelungszeit!$X$19,IF(($AH28+AK$15)&lt;Regelungszeit!$W$21,Regelungszeit!$X$20,IF(($AH28+AK$15)&lt;Regelungszeit!$W$22,Regelungszeit!$X$21,IF(($AH28+AK$15)&lt;Regelungszeit!$W$23,Regelungszeit!$X$22,Regelungszeit!$X$23)))))))))</f>
        <v>#N/A</v>
      </c>
      <c r="AL28" s="81" t="e">
        <f>IF(($AH28+AL$15)&lt;Regelungszeit!$W$15,Regelungszeit!$X$14,IF(($AH28+AL$15)&lt;Regelungszeit!$W$16,Regelungszeit!$X$15,IF(($AH28+AL$15)&lt;Regelungszeit!$W$17,Regelungszeit!$X$16,IF(($AH28+AL$15)&lt;Regelungszeit!$W$18,Regelungszeit!$X$17,IF(($AH28+AL$15)&lt;Regelungszeit!$W$19,Regelungszeit!$X$18,IF(($AH28+AL$15)&lt;Regelungszeit!$W$20,Regelungszeit!$X$19,IF(($AH28+AL$15)&lt;Regelungszeit!$W$21,Regelungszeit!$X$20,IF(($AH28+AL$15)&lt;Regelungszeit!$W$22,Regelungszeit!$X$21,IF(($AH28+AL$15)&lt;Regelungszeit!$W$23,Regelungszeit!$X$22,Regelungszeit!$X$23)))))))))</f>
        <v>#N/A</v>
      </c>
      <c r="AM28" s="81" t="e">
        <f>IF(($AH28+AM$15)&lt;Regelungszeit!$W$15,Regelungszeit!$X$14,IF(($AH28+AM$15)&lt;Regelungszeit!$W$16,Regelungszeit!$X$15,IF(($AH28+AM$15)&lt;Regelungszeit!$W$17,Regelungszeit!$X$16,IF(($AH28+AM$15)&lt;Regelungszeit!$W$18,Regelungszeit!$X$17,IF(($AH28+AM$15)&lt;Regelungszeit!$W$19,Regelungszeit!$X$18,IF(($AH28+AM$15)&lt;Regelungszeit!$W$20,Regelungszeit!$X$19,IF(($AH28+AM$15)&lt;Regelungszeit!$W$21,Regelungszeit!$X$20,IF(($AH28+AM$15)&lt;Regelungszeit!$W$22,Regelungszeit!$X$21,IF(($AH28+AM$15)&lt;Regelungszeit!$W$23,Regelungszeit!$X$22,Regelungszeit!$X$23)))))))))</f>
        <v>#N/A</v>
      </c>
      <c r="AN28" s="81" t="e">
        <f>IF(($AH28+AN$15)&lt;Regelungszeit!$W$15,Regelungszeit!$X$14,IF(($AH28+AN$15)&lt;Regelungszeit!$W$16,Regelungszeit!$X$15,IF(($AH28+AN$15)&lt;Regelungszeit!$W$17,Regelungszeit!$X$16,IF(($AH28+AN$15)&lt;Regelungszeit!$W$18,Regelungszeit!$X$17,IF(($AH28+AN$15)&lt;Regelungszeit!$W$19,Regelungszeit!$X$18,IF(($AH28+AN$15)&lt;Regelungszeit!$W$20,Regelungszeit!$X$19,IF(($AH28+AN$15)&lt;Regelungszeit!$W$21,Regelungszeit!$X$20,IF(($AH28+AN$15)&lt;Regelungszeit!$W$22,Regelungszeit!$X$21,IF(($AH28+AN$15)&lt;Regelungszeit!$W$23,Regelungszeit!$X$22,Regelungszeit!$X$23)))))))))</f>
        <v>#N/A</v>
      </c>
      <c r="AO28" s="81" t="e">
        <f>IF(($AH28+AO$15)&lt;Regelungszeit!$W$15,Regelungszeit!$X$14,IF(($AH28+AO$15)&lt;Regelungszeit!$W$16,Regelungszeit!$X$15,IF(($AH28+AO$15)&lt;Regelungszeit!$W$17,Regelungszeit!$X$16,IF(($AH28+AO$15)&lt;Regelungszeit!$W$18,Regelungszeit!$X$17,IF(($AH28+AO$15)&lt;Regelungszeit!$W$19,Regelungszeit!$X$18,IF(($AH28+AO$15)&lt;Regelungszeit!$W$20,Regelungszeit!$X$19,IF(($AH28+AO$15)&lt;Regelungszeit!$W$21,Regelungszeit!$X$20,IF(($AH28+AO$15)&lt;Regelungszeit!$W$22,Regelungszeit!$X$21,IF(($AH28+AO$15)&lt;Regelungszeit!$W$23,Regelungszeit!$X$22,Regelungszeit!$X$23)))))))))</f>
        <v>#N/A</v>
      </c>
      <c r="AP28" s="81" t="e">
        <f>IF(($AH28+AP$15)&lt;Regelungszeit!$W$15,Regelungszeit!$X$14,IF(($AH28+AP$15)&lt;Regelungszeit!$W$16,Regelungszeit!$X$15,IF(($AH28+AP$15)&lt;Regelungszeit!$W$17,Regelungszeit!$X$16,IF(($AH28+AP$15)&lt;Regelungszeit!$W$18,Regelungszeit!$X$17,IF(($AH28+AP$15)&lt;Regelungszeit!$W$19,Regelungszeit!$X$18,IF(($AH28+AP$15)&lt;Regelungszeit!$W$20,Regelungszeit!$X$19,IF(($AH28+AP$15)&lt;Regelungszeit!$W$21,Regelungszeit!$X$20,IF(($AH28+AP$15)&lt;Regelungszeit!$W$22,Regelungszeit!$X$21,IF(($AH28+AP$15)&lt;Regelungszeit!$W$23,Regelungszeit!$X$22,Regelungszeit!$X$23)))))))))</f>
        <v>#N/A</v>
      </c>
      <c r="AQ28" s="81" t="e">
        <f>IF(($AH28+AQ$15)&lt;Regelungszeit!$W$15,Regelungszeit!$X$14,IF(($AH28+AQ$15)&lt;Regelungszeit!$W$16,Regelungszeit!$X$15,IF(($AH28+AQ$15)&lt;Regelungszeit!$W$17,Regelungszeit!$X$16,IF(($AH28+AQ$15)&lt;Regelungszeit!$W$18,Regelungszeit!$X$17,IF(($AH28+AQ$15)&lt;Regelungszeit!$W$19,Regelungszeit!$X$18,IF(($AH28+AQ$15)&lt;Regelungszeit!$W$20,Regelungszeit!$X$19,IF(($AH28+AQ$15)&lt;Regelungszeit!$W$21,Regelungszeit!$X$20,IF(($AH28+AQ$15)&lt;Regelungszeit!$W$22,Regelungszeit!$X$21,IF(($AH28+AQ$15)&lt;Regelungszeit!$W$23,Regelungszeit!$X$22,Regelungszeit!$X$23)))))))))</f>
        <v>#N/A</v>
      </c>
      <c r="AR28" s="81" t="e">
        <f>IF(($AH28+AR$15)&lt;Regelungszeit!$W$15,Regelungszeit!$X$14,IF(($AH28+AR$15)&lt;Regelungszeit!$W$16,Regelungszeit!$X$15,IF(($AH28+AR$15)&lt;Regelungszeit!$W$17,Regelungszeit!$X$16,IF(($AH28+AR$15)&lt;Regelungszeit!$W$18,Regelungszeit!$X$17,IF(($AH28+AR$15)&lt;Regelungszeit!$W$19,Regelungszeit!$X$18,IF(($AH28+AR$15)&lt;Regelungszeit!$W$20,Regelungszeit!$X$19,IF(($AH28+AR$15)&lt;Regelungszeit!$W$21,Regelungszeit!$X$20,IF(($AH28+AR$15)&lt;Regelungszeit!$W$22,Regelungszeit!$X$21,IF(($AH28+AR$15)&lt;Regelungszeit!$W$23,Regelungszeit!$X$22,Regelungszeit!$X$23)))))))))</f>
        <v>#N/A</v>
      </c>
      <c r="AS28" s="81" t="e">
        <f>IF(($AH28+AS$15)&lt;Regelungszeit!$W$15,Regelungszeit!$X$14,IF(($AH28+AS$15)&lt;Regelungszeit!$W$16,Regelungszeit!$X$15,IF(($AH28+AS$15)&lt;Regelungszeit!$W$17,Regelungszeit!$X$16,IF(($AH28+AS$15)&lt;Regelungszeit!$W$18,Regelungszeit!$X$17,IF(($AH28+AS$15)&lt;Regelungszeit!$W$19,Regelungszeit!$X$18,IF(($AH28+AS$15)&lt;Regelungszeit!$W$20,Regelungszeit!$X$19,IF(($AH28+AS$15)&lt;Regelungszeit!$W$21,Regelungszeit!$X$20,IF(($AH28+AS$15)&lt;Regelungszeit!$W$22,Regelungszeit!$X$21,IF(($AH28+AS$15)&lt;Regelungszeit!$W$23,Regelungszeit!$X$22,Regelungszeit!$X$23)))))))))</f>
        <v>#N/A</v>
      </c>
      <c r="AT28" s="81" t="e">
        <f>IF(($AH28+AT$15)&lt;Regelungszeit!$W$15,Regelungszeit!$X$14,IF(($AH28+AT$15)&lt;Regelungszeit!$W$16,Regelungszeit!$X$15,IF(($AH28+AT$15)&lt;Regelungszeit!$W$17,Regelungszeit!$X$16,IF(($AH28+AT$15)&lt;Regelungszeit!$W$18,Regelungszeit!$X$17,IF(($AH28+AT$15)&lt;Regelungszeit!$W$19,Regelungszeit!$X$18,IF(($AH28+AT$15)&lt;Regelungszeit!$W$20,Regelungszeit!$X$19,IF(($AH28+AT$15)&lt;Regelungszeit!$W$21,Regelungszeit!$X$20,IF(($AH28+AT$15)&lt;Regelungszeit!$W$22,Regelungszeit!$X$21,IF(($AH28+AT$15)&lt;Regelungszeit!$W$23,Regelungszeit!$X$22,Regelungszeit!$X$23)))))))))</f>
        <v>#N/A</v>
      </c>
      <c r="AU28" s="81" t="e">
        <f>IF(($AH28+AU$15)&lt;Regelungszeit!$W$15,Regelungszeit!$X$14,IF(($AH28+AU$15)&lt;Regelungszeit!$W$16,Regelungszeit!$X$15,IF(($AH28+AU$15)&lt;Regelungszeit!$W$17,Regelungszeit!$X$16,IF(($AH28+AU$15)&lt;Regelungszeit!$W$18,Regelungszeit!$X$17,IF(($AH28+AU$15)&lt;Regelungszeit!$W$19,Regelungszeit!$X$18,IF(($AH28+AU$15)&lt;Regelungszeit!$W$20,Regelungszeit!$X$19,IF(($AH28+AU$15)&lt;Regelungszeit!$W$21,Regelungszeit!$X$20,IF(($AH28+AU$15)&lt;Regelungszeit!$W$22,Regelungszeit!$X$21,IF(($AH28+AU$15)&lt;Regelungszeit!$W$23,Regelungszeit!$X$22,Regelungszeit!$X$23)))))))))</f>
        <v>#N/A</v>
      </c>
      <c r="AV28" s="81" t="e">
        <f>IF(($AH28+AV$15)&lt;Regelungszeit!$W$15,Regelungszeit!$X$14,IF(($AH28+AV$15)&lt;Regelungszeit!$W$16,Regelungszeit!$X$15,IF(($AH28+AV$15)&lt;Regelungszeit!$W$17,Regelungszeit!$X$16,IF(($AH28+AV$15)&lt;Regelungszeit!$W$18,Regelungszeit!$X$17,IF(($AH28+AV$15)&lt;Regelungszeit!$W$19,Regelungszeit!$X$18,IF(($AH28+AV$15)&lt;Regelungszeit!$W$20,Regelungszeit!$X$19,IF(($AH28+AV$15)&lt;Regelungszeit!$W$21,Regelungszeit!$X$20,IF(($AH28+AV$15)&lt;Regelungszeit!$W$22,Regelungszeit!$X$21,IF(($AH28+AV$15)&lt;Regelungszeit!$W$23,Regelungszeit!$X$22,Regelungszeit!$X$23)))))))))</f>
        <v>#N/A</v>
      </c>
      <c r="AW28" s="81" t="e">
        <f>IF(($AH28+AW$15)&lt;Regelungszeit!$W$15,Regelungszeit!$X$14,IF(($AH28+AW$15)&lt;Regelungszeit!$W$16,Regelungszeit!$X$15,IF(($AH28+AW$15)&lt;Regelungszeit!$W$17,Regelungszeit!$X$16,IF(($AH28+AW$15)&lt;Regelungszeit!$W$18,Regelungszeit!$X$17,IF(($AH28+AW$15)&lt;Regelungszeit!$W$19,Regelungszeit!$X$18,IF(($AH28+AW$15)&lt;Regelungszeit!$W$20,Regelungszeit!$X$19,IF(($AH28+AW$15)&lt;Regelungszeit!$W$21,Regelungszeit!$X$20,IF(($AH28+AW$15)&lt;Regelungszeit!$W$22,Regelungszeit!$X$21,IF(($AH28+AW$15)&lt;Regelungszeit!$W$23,Regelungszeit!$X$22,Regelungszeit!$X$23)))))))))</f>
        <v>#N/A</v>
      </c>
      <c r="AX28" s="82" t="e">
        <f t="shared" si="14"/>
        <v>#N/A</v>
      </c>
    </row>
    <row r="29" spans="1:50">
      <c r="A29" s="56" t="e">
        <f>IF(B29=Regelungszeit!$F$31,"Ende Regelung",IF(B29=Regelungszeit!$F$32,"Ende Hochfahrrampe",""))</f>
        <v>#N/A</v>
      </c>
      <c r="B29" s="57">
        <v>15</v>
      </c>
      <c r="C29" s="58" t="e">
        <f t="shared" si="12"/>
        <v>#N/A</v>
      </c>
      <c r="D29" s="59" t="e">
        <f t="shared" si="13"/>
        <v>#N/A</v>
      </c>
      <c r="E29" s="155"/>
      <c r="F29" s="247" t="e">
        <f>MATCH(INT(C29),Zuteilung!A:A,0)</f>
        <v>#N/A</v>
      </c>
      <c r="G29" s="61" t="e">
        <f>IF(OR(C29&lt;INDEX(Zuteilung!C:C,F29),C29&gt;INDEX(Zuteilung!D:D,F29)),FALSE,TRUE)</f>
        <v>#N/A</v>
      </c>
      <c r="H29" s="60" t="e">
        <f>IF(B29&lt;=Regelungszeit!$F$32,H28+Regelungszeit!$F$28,"")</f>
        <v>#N/A</v>
      </c>
      <c r="I29" s="60"/>
      <c r="J29" s="60"/>
      <c r="K29" s="60"/>
      <c r="L29" s="61" t="e">
        <f t="shared" si="0"/>
        <v>#N/A</v>
      </c>
      <c r="M29" s="106" t="e">
        <f t="shared" si="5"/>
        <v>#N/A</v>
      </c>
      <c r="N29" s="61" t="e">
        <f>IF(M29="","",IF(M29=1,0,IF(M29=1,0,Dateneingabe!$G$10*M29)))</f>
        <v>#N/A</v>
      </c>
      <c r="O29" s="252">
        <f t="shared" si="9"/>
        <v>0</v>
      </c>
      <c r="P29" s="63">
        <f>IF(O29="","",O29*(Dateneingabe!$G$10/100))</f>
        <v>0</v>
      </c>
      <c r="Q29" s="63">
        <f t="shared" si="10"/>
        <v>0</v>
      </c>
      <c r="R29" s="63" t="e">
        <f>IF(C29="","",IF(Dateneingabe!$G$17&lt;40909,Zeitreihe!P29,Zeitreihe!Q29))</f>
        <v>#N/A</v>
      </c>
      <c r="S29" s="68" t="str">
        <f>IF($T$14=0,"",IF(H29="","",IF(E29="","Ist-Arbeit fehlt",IF(L29&gt;Dateneingabe!$G$8,"Ist-Arbeit unplausibel",""))))</f>
        <v/>
      </c>
      <c r="T29" s="30">
        <f t="shared" si="1"/>
        <v>0</v>
      </c>
      <c r="U29" s="30">
        <f t="shared" si="6"/>
        <v>0</v>
      </c>
      <c r="X29" s="80"/>
      <c r="Y29" s="79"/>
      <c r="Z29" s="81"/>
      <c r="AA29" s="81"/>
      <c r="AB29" s="81"/>
      <c r="AC29" s="81"/>
      <c r="AD29" s="81"/>
      <c r="AE29" s="81"/>
      <c r="AF29" s="30" t="e">
        <f t="shared" si="7"/>
        <v>#N/A</v>
      </c>
      <c r="AG29" s="80" t="e">
        <f t="shared" si="11"/>
        <v>#N/A</v>
      </c>
      <c r="AH29" s="79" t="e">
        <f t="shared" si="8"/>
        <v>#N/A</v>
      </c>
      <c r="AI29" s="81" t="e">
        <f>IF(($AH29+AI$15)&lt;Regelungszeit!$W$15,Regelungszeit!$X$14,IF(($AH29+AI$15)&lt;Regelungszeit!$W$16,Regelungszeit!$X$15,IF(($AH29+AI$15)&lt;Regelungszeit!$W$17,Regelungszeit!$X$16,IF(($AH29+AI$15)&lt;Regelungszeit!$W$18,Regelungszeit!$X$17,IF(($AH29+AI$15)&lt;Regelungszeit!$W$19,Regelungszeit!$X$18,IF(($AH29+AI$15)&lt;Regelungszeit!$W$20,Regelungszeit!$X$19,IF(($AH29+AI$15)&lt;Regelungszeit!$W$21,Regelungszeit!$X$20,IF(($AH29+AI$15)&lt;Regelungszeit!$W$22,Regelungszeit!$X$21,IF(($AH29+AI$15)&lt;Regelungszeit!$W$23,Regelungszeit!$X$22,Regelungszeit!$X$23)))))))))</f>
        <v>#N/A</v>
      </c>
      <c r="AJ29" s="81" t="e">
        <f>IF(($AH29+AJ$15)&lt;Regelungszeit!$W$15,Regelungszeit!$X$14,IF(($AH29+AJ$15)&lt;Regelungszeit!$W$16,Regelungszeit!$X$15,IF(($AH29+AJ$15)&lt;Regelungszeit!$W$17,Regelungszeit!$X$16,IF(($AH29+AJ$15)&lt;Regelungszeit!$W$18,Regelungszeit!$X$17,IF(($AH29+AJ$15)&lt;Regelungszeit!$W$19,Regelungszeit!$X$18,IF(($AH29+AJ$15)&lt;Regelungszeit!$W$20,Regelungszeit!$X$19,IF(($AH29+AJ$15)&lt;Regelungszeit!$W$21,Regelungszeit!$X$20,IF(($AH29+AJ$15)&lt;Regelungszeit!$W$22,Regelungszeit!$X$21,IF(($AH29+AJ$15)&lt;Regelungszeit!$W$23,Regelungszeit!$X$22,Regelungszeit!$X$23)))))))))</f>
        <v>#N/A</v>
      </c>
      <c r="AK29" s="81" t="e">
        <f>IF(($AH29+AK$15)&lt;Regelungszeit!$W$15,Regelungszeit!$X$14,IF(($AH29+AK$15)&lt;Regelungszeit!$W$16,Regelungszeit!$X$15,IF(($AH29+AK$15)&lt;Regelungszeit!$W$17,Regelungszeit!$X$16,IF(($AH29+AK$15)&lt;Regelungszeit!$W$18,Regelungszeit!$X$17,IF(($AH29+AK$15)&lt;Regelungszeit!$W$19,Regelungszeit!$X$18,IF(($AH29+AK$15)&lt;Regelungszeit!$W$20,Regelungszeit!$X$19,IF(($AH29+AK$15)&lt;Regelungszeit!$W$21,Regelungszeit!$X$20,IF(($AH29+AK$15)&lt;Regelungszeit!$W$22,Regelungszeit!$X$21,IF(($AH29+AK$15)&lt;Regelungszeit!$W$23,Regelungszeit!$X$22,Regelungszeit!$X$23)))))))))</f>
        <v>#N/A</v>
      </c>
      <c r="AL29" s="81" t="e">
        <f>IF(($AH29+AL$15)&lt;Regelungszeit!$W$15,Regelungszeit!$X$14,IF(($AH29+AL$15)&lt;Regelungszeit!$W$16,Regelungszeit!$X$15,IF(($AH29+AL$15)&lt;Regelungszeit!$W$17,Regelungszeit!$X$16,IF(($AH29+AL$15)&lt;Regelungszeit!$W$18,Regelungszeit!$X$17,IF(($AH29+AL$15)&lt;Regelungszeit!$W$19,Regelungszeit!$X$18,IF(($AH29+AL$15)&lt;Regelungszeit!$W$20,Regelungszeit!$X$19,IF(($AH29+AL$15)&lt;Regelungszeit!$W$21,Regelungszeit!$X$20,IF(($AH29+AL$15)&lt;Regelungszeit!$W$22,Regelungszeit!$X$21,IF(($AH29+AL$15)&lt;Regelungszeit!$W$23,Regelungszeit!$X$22,Regelungszeit!$X$23)))))))))</f>
        <v>#N/A</v>
      </c>
      <c r="AM29" s="81" t="e">
        <f>IF(($AH29+AM$15)&lt;Regelungszeit!$W$15,Regelungszeit!$X$14,IF(($AH29+AM$15)&lt;Regelungszeit!$W$16,Regelungszeit!$X$15,IF(($AH29+AM$15)&lt;Regelungszeit!$W$17,Regelungszeit!$X$16,IF(($AH29+AM$15)&lt;Regelungszeit!$W$18,Regelungszeit!$X$17,IF(($AH29+AM$15)&lt;Regelungszeit!$W$19,Regelungszeit!$X$18,IF(($AH29+AM$15)&lt;Regelungszeit!$W$20,Regelungszeit!$X$19,IF(($AH29+AM$15)&lt;Regelungszeit!$W$21,Regelungszeit!$X$20,IF(($AH29+AM$15)&lt;Regelungszeit!$W$22,Regelungszeit!$X$21,IF(($AH29+AM$15)&lt;Regelungszeit!$W$23,Regelungszeit!$X$22,Regelungszeit!$X$23)))))))))</f>
        <v>#N/A</v>
      </c>
      <c r="AN29" s="81" t="e">
        <f>IF(($AH29+AN$15)&lt;Regelungszeit!$W$15,Regelungszeit!$X$14,IF(($AH29+AN$15)&lt;Regelungszeit!$W$16,Regelungszeit!$X$15,IF(($AH29+AN$15)&lt;Regelungszeit!$W$17,Regelungszeit!$X$16,IF(($AH29+AN$15)&lt;Regelungszeit!$W$18,Regelungszeit!$X$17,IF(($AH29+AN$15)&lt;Regelungszeit!$W$19,Regelungszeit!$X$18,IF(($AH29+AN$15)&lt;Regelungszeit!$W$20,Regelungszeit!$X$19,IF(($AH29+AN$15)&lt;Regelungszeit!$W$21,Regelungszeit!$X$20,IF(($AH29+AN$15)&lt;Regelungszeit!$W$22,Regelungszeit!$X$21,IF(($AH29+AN$15)&lt;Regelungszeit!$W$23,Regelungszeit!$X$22,Regelungszeit!$X$23)))))))))</f>
        <v>#N/A</v>
      </c>
      <c r="AO29" s="81" t="e">
        <f>IF(($AH29+AO$15)&lt;Regelungszeit!$W$15,Regelungszeit!$X$14,IF(($AH29+AO$15)&lt;Regelungszeit!$W$16,Regelungszeit!$X$15,IF(($AH29+AO$15)&lt;Regelungszeit!$W$17,Regelungszeit!$X$16,IF(($AH29+AO$15)&lt;Regelungszeit!$W$18,Regelungszeit!$X$17,IF(($AH29+AO$15)&lt;Regelungszeit!$W$19,Regelungszeit!$X$18,IF(($AH29+AO$15)&lt;Regelungszeit!$W$20,Regelungszeit!$X$19,IF(($AH29+AO$15)&lt;Regelungszeit!$W$21,Regelungszeit!$X$20,IF(($AH29+AO$15)&lt;Regelungszeit!$W$22,Regelungszeit!$X$21,IF(($AH29+AO$15)&lt;Regelungszeit!$W$23,Regelungszeit!$X$22,Regelungszeit!$X$23)))))))))</f>
        <v>#N/A</v>
      </c>
      <c r="AP29" s="81" t="e">
        <f>IF(($AH29+AP$15)&lt;Regelungszeit!$W$15,Regelungszeit!$X$14,IF(($AH29+AP$15)&lt;Regelungszeit!$W$16,Regelungszeit!$X$15,IF(($AH29+AP$15)&lt;Regelungszeit!$W$17,Regelungszeit!$X$16,IF(($AH29+AP$15)&lt;Regelungszeit!$W$18,Regelungszeit!$X$17,IF(($AH29+AP$15)&lt;Regelungszeit!$W$19,Regelungszeit!$X$18,IF(($AH29+AP$15)&lt;Regelungszeit!$W$20,Regelungszeit!$X$19,IF(($AH29+AP$15)&lt;Regelungszeit!$W$21,Regelungszeit!$X$20,IF(($AH29+AP$15)&lt;Regelungszeit!$W$22,Regelungszeit!$X$21,IF(($AH29+AP$15)&lt;Regelungszeit!$W$23,Regelungszeit!$X$22,Regelungszeit!$X$23)))))))))</f>
        <v>#N/A</v>
      </c>
      <c r="AQ29" s="81" t="e">
        <f>IF(($AH29+AQ$15)&lt;Regelungszeit!$W$15,Regelungszeit!$X$14,IF(($AH29+AQ$15)&lt;Regelungszeit!$W$16,Regelungszeit!$X$15,IF(($AH29+AQ$15)&lt;Regelungszeit!$W$17,Regelungszeit!$X$16,IF(($AH29+AQ$15)&lt;Regelungszeit!$W$18,Regelungszeit!$X$17,IF(($AH29+AQ$15)&lt;Regelungszeit!$W$19,Regelungszeit!$X$18,IF(($AH29+AQ$15)&lt;Regelungszeit!$W$20,Regelungszeit!$X$19,IF(($AH29+AQ$15)&lt;Regelungszeit!$W$21,Regelungszeit!$X$20,IF(($AH29+AQ$15)&lt;Regelungszeit!$W$22,Regelungszeit!$X$21,IF(($AH29+AQ$15)&lt;Regelungszeit!$W$23,Regelungszeit!$X$22,Regelungszeit!$X$23)))))))))</f>
        <v>#N/A</v>
      </c>
      <c r="AR29" s="81" t="e">
        <f>IF(($AH29+AR$15)&lt;Regelungszeit!$W$15,Regelungszeit!$X$14,IF(($AH29+AR$15)&lt;Regelungszeit!$W$16,Regelungszeit!$X$15,IF(($AH29+AR$15)&lt;Regelungszeit!$W$17,Regelungszeit!$X$16,IF(($AH29+AR$15)&lt;Regelungszeit!$W$18,Regelungszeit!$X$17,IF(($AH29+AR$15)&lt;Regelungszeit!$W$19,Regelungszeit!$X$18,IF(($AH29+AR$15)&lt;Regelungszeit!$W$20,Regelungszeit!$X$19,IF(($AH29+AR$15)&lt;Regelungszeit!$W$21,Regelungszeit!$X$20,IF(($AH29+AR$15)&lt;Regelungszeit!$W$22,Regelungszeit!$X$21,IF(($AH29+AR$15)&lt;Regelungszeit!$W$23,Regelungszeit!$X$22,Regelungszeit!$X$23)))))))))</f>
        <v>#N/A</v>
      </c>
      <c r="AS29" s="81" t="e">
        <f>IF(($AH29+AS$15)&lt;Regelungszeit!$W$15,Regelungszeit!$X$14,IF(($AH29+AS$15)&lt;Regelungszeit!$W$16,Regelungszeit!$X$15,IF(($AH29+AS$15)&lt;Regelungszeit!$W$17,Regelungszeit!$X$16,IF(($AH29+AS$15)&lt;Regelungszeit!$W$18,Regelungszeit!$X$17,IF(($AH29+AS$15)&lt;Regelungszeit!$W$19,Regelungszeit!$X$18,IF(($AH29+AS$15)&lt;Regelungszeit!$W$20,Regelungszeit!$X$19,IF(($AH29+AS$15)&lt;Regelungszeit!$W$21,Regelungszeit!$X$20,IF(($AH29+AS$15)&lt;Regelungszeit!$W$22,Regelungszeit!$X$21,IF(($AH29+AS$15)&lt;Regelungszeit!$W$23,Regelungszeit!$X$22,Regelungszeit!$X$23)))))))))</f>
        <v>#N/A</v>
      </c>
      <c r="AT29" s="81" t="e">
        <f>IF(($AH29+AT$15)&lt;Regelungszeit!$W$15,Regelungszeit!$X$14,IF(($AH29+AT$15)&lt;Regelungszeit!$W$16,Regelungszeit!$X$15,IF(($AH29+AT$15)&lt;Regelungszeit!$W$17,Regelungszeit!$X$16,IF(($AH29+AT$15)&lt;Regelungszeit!$W$18,Regelungszeit!$X$17,IF(($AH29+AT$15)&lt;Regelungszeit!$W$19,Regelungszeit!$X$18,IF(($AH29+AT$15)&lt;Regelungszeit!$W$20,Regelungszeit!$X$19,IF(($AH29+AT$15)&lt;Regelungszeit!$W$21,Regelungszeit!$X$20,IF(($AH29+AT$15)&lt;Regelungszeit!$W$22,Regelungszeit!$X$21,IF(($AH29+AT$15)&lt;Regelungszeit!$W$23,Regelungszeit!$X$22,Regelungszeit!$X$23)))))))))</f>
        <v>#N/A</v>
      </c>
      <c r="AU29" s="81" t="e">
        <f>IF(($AH29+AU$15)&lt;Regelungszeit!$W$15,Regelungszeit!$X$14,IF(($AH29+AU$15)&lt;Regelungszeit!$W$16,Regelungszeit!$X$15,IF(($AH29+AU$15)&lt;Regelungszeit!$W$17,Regelungszeit!$X$16,IF(($AH29+AU$15)&lt;Regelungszeit!$W$18,Regelungszeit!$X$17,IF(($AH29+AU$15)&lt;Regelungszeit!$W$19,Regelungszeit!$X$18,IF(($AH29+AU$15)&lt;Regelungszeit!$W$20,Regelungszeit!$X$19,IF(($AH29+AU$15)&lt;Regelungszeit!$W$21,Regelungszeit!$X$20,IF(($AH29+AU$15)&lt;Regelungszeit!$W$22,Regelungszeit!$X$21,IF(($AH29+AU$15)&lt;Regelungszeit!$W$23,Regelungszeit!$X$22,Regelungszeit!$X$23)))))))))</f>
        <v>#N/A</v>
      </c>
      <c r="AV29" s="81" t="e">
        <f>IF(($AH29+AV$15)&lt;Regelungszeit!$W$15,Regelungszeit!$X$14,IF(($AH29+AV$15)&lt;Regelungszeit!$W$16,Regelungszeit!$X$15,IF(($AH29+AV$15)&lt;Regelungszeit!$W$17,Regelungszeit!$X$16,IF(($AH29+AV$15)&lt;Regelungszeit!$W$18,Regelungszeit!$X$17,IF(($AH29+AV$15)&lt;Regelungszeit!$W$19,Regelungszeit!$X$18,IF(($AH29+AV$15)&lt;Regelungszeit!$W$20,Regelungszeit!$X$19,IF(($AH29+AV$15)&lt;Regelungszeit!$W$21,Regelungszeit!$X$20,IF(($AH29+AV$15)&lt;Regelungszeit!$W$22,Regelungszeit!$X$21,IF(($AH29+AV$15)&lt;Regelungszeit!$W$23,Regelungszeit!$X$22,Regelungszeit!$X$23)))))))))</f>
        <v>#N/A</v>
      </c>
      <c r="AW29" s="81" t="e">
        <f>IF(($AH29+AW$15)&lt;Regelungszeit!$W$15,Regelungszeit!$X$14,IF(($AH29+AW$15)&lt;Regelungszeit!$W$16,Regelungszeit!$X$15,IF(($AH29+AW$15)&lt;Regelungszeit!$W$17,Regelungszeit!$X$16,IF(($AH29+AW$15)&lt;Regelungszeit!$W$18,Regelungszeit!$X$17,IF(($AH29+AW$15)&lt;Regelungszeit!$W$19,Regelungszeit!$X$18,IF(($AH29+AW$15)&lt;Regelungszeit!$W$20,Regelungszeit!$X$19,IF(($AH29+AW$15)&lt;Regelungszeit!$W$21,Regelungszeit!$X$20,IF(($AH29+AW$15)&lt;Regelungszeit!$W$22,Regelungszeit!$X$21,IF(($AH29+AW$15)&lt;Regelungszeit!$W$23,Regelungszeit!$X$22,Regelungszeit!$X$23)))))))))</f>
        <v>#N/A</v>
      </c>
      <c r="AX29" s="82" t="e">
        <f t="shared" si="14"/>
        <v>#N/A</v>
      </c>
    </row>
    <row r="30" spans="1:50">
      <c r="A30" s="56" t="e">
        <f>IF(B30=Regelungszeit!$F$31,"Ende Regelung",IF(B30=Regelungszeit!$F$32,"Ende Hochfahrrampe",""))</f>
        <v>#N/A</v>
      </c>
      <c r="B30" s="57">
        <v>16</v>
      </c>
      <c r="C30" s="58" t="e">
        <f t="shared" si="12"/>
        <v>#N/A</v>
      </c>
      <c r="D30" s="59" t="e">
        <f t="shared" si="13"/>
        <v>#N/A</v>
      </c>
      <c r="E30" s="155"/>
      <c r="F30" s="247" t="e">
        <f>MATCH(INT(C30),Zuteilung!A:A,0)</f>
        <v>#N/A</v>
      </c>
      <c r="G30" s="61" t="e">
        <f>IF(OR(C30&lt;INDEX(Zuteilung!C:C,F30),C30&gt;INDEX(Zuteilung!D:D,F30)),FALSE,TRUE)</f>
        <v>#N/A</v>
      </c>
      <c r="H30" s="60" t="e">
        <f>IF(B30&lt;=Regelungszeit!$F$32,H29+Regelungszeit!$F$28,"")</f>
        <v>#N/A</v>
      </c>
      <c r="I30" s="60"/>
      <c r="J30" s="60"/>
      <c r="K30" s="60"/>
      <c r="L30" s="61" t="e">
        <f t="shared" si="0"/>
        <v>#N/A</v>
      </c>
      <c r="M30" s="106" t="e">
        <f t="shared" si="5"/>
        <v>#N/A</v>
      </c>
      <c r="N30" s="61" t="e">
        <f>IF(M30="","",IF(M30=1,0,IF(M30=1,0,Dateneingabe!$G$10*M30)))</f>
        <v>#N/A</v>
      </c>
      <c r="O30" s="252">
        <f t="shared" si="9"/>
        <v>0</v>
      </c>
      <c r="P30" s="63">
        <f>IF(O30="","",O30*(Dateneingabe!$G$10/100))</f>
        <v>0</v>
      </c>
      <c r="Q30" s="63">
        <f t="shared" si="10"/>
        <v>0</v>
      </c>
      <c r="R30" s="63" t="e">
        <f>IF(C30="","",IF(Dateneingabe!$G$17&lt;40909,Zeitreihe!P30,Zeitreihe!Q30))</f>
        <v>#N/A</v>
      </c>
      <c r="S30" s="68" t="str">
        <f>IF($T$14=0,"",IF(H30="","",IF(E30="","Ist-Arbeit fehlt",IF(L30&gt;Dateneingabe!$G$8,"Ist-Arbeit unplausibel",""))))</f>
        <v/>
      </c>
      <c r="T30" s="30">
        <f t="shared" si="1"/>
        <v>0</v>
      </c>
      <c r="U30" s="30">
        <f t="shared" si="6"/>
        <v>0</v>
      </c>
      <c r="X30" s="80"/>
      <c r="Y30" s="79"/>
      <c r="Z30" s="81"/>
      <c r="AA30" s="81"/>
      <c r="AB30" s="81"/>
      <c r="AC30" s="81"/>
      <c r="AD30" s="81"/>
      <c r="AE30" s="81"/>
      <c r="AF30" s="30" t="e">
        <f t="shared" si="7"/>
        <v>#N/A</v>
      </c>
      <c r="AG30" s="80" t="e">
        <f t="shared" si="11"/>
        <v>#N/A</v>
      </c>
      <c r="AH30" s="79" t="e">
        <f t="shared" si="8"/>
        <v>#N/A</v>
      </c>
      <c r="AI30" s="81" t="e">
        <f>IF(($AH30+AI$15)&lt;Regelungszeit!$W$15,Regelungszeit!$X$14,IF(($AH30+AI$15)&lt;Regelungszeit!$W$16,Regelungszeit!$X$15,IF(($AH30+AI$15)&lt;Regelungszeit!$W$17,Regelungszeit!$X$16,IF(($AH30+AI$15)&lt;Regelungszeit!$W$18,Regelungszeit!$X$17,IF(($AH30+AI$15)&lt;Regelungszeit!$W$19,Regelungszeit!$X$18,IF(($AH30+AI$15)&lt;Regelungszeit!$W$20,Regelungszeit!$X$19,IF(($AH30+AI$15)&lt;Regelungszeit!$W$21,Regelungszeit!$X$20,IF(($AH30+AI$15)&lt;Regelungszeit!$W$22,Regelungszeit!$X$21,IF(($AH30+AI$15)&lt;Regelungszeit!$W$23,Regelungszeit!$X$22,Regelungszeit!$X$23)))))))))</f>
        <v>#N/A</v>
      </c>
      <c r="AJ30" s="81" t="e">
        <f>IF(($AH30+AJ$15)&lt;Regelungszeit!$W$15,Regelungszeit!$X$14,IF(($AH30+AJ$15)&lt;Regelungszeit!$W$16,Regelungszeit!$X$15,IF(($AH30+AJ$15)&lt;Regelungszeit!$W$17,Regelungszeit!$X$16,IF(($AH30+AJ$15)&lt;Regelungszeit!$W$18,Regelungszeit!$X$17,IF(($AH30+AJ$15)&lt;Regelungszeit!$W$19,Regelungszeit!$X$18,IF(($AH30+AJ$15)&lt;Regelungszeit!$W$20,Regelungszeit!$X$19,IF(($AH30+AJ$15)&lt;Regelungszeit!$W$21,Regelungszeit!$X$20,IF(($AH30+AJ$15)&lt;Regelungszeit!$W$22,Regelungszeit!$X$21,IF(($AH30+AJ$15)&lt;Regelungszeit!$W$23,Regelungszeit!$X$22,Regelungszeit!$X$23)))))))))</f>
        <v>#N/A</v>
      </c>
      <c r="AK30" s="81" t="e">
        <f>IF(($AH30+AK$15)&lt;Regelungszeit!$W$15,Regelungszeit!$X$14,IF(($AH30+AK$15)&lt;Regelungszeit!$W$16,Regelungszeit!$X$15,IF(($AH30+AK$15)&lt;Regelungszeit!$W$17,Regelungszeit!$X$16,IF(($AH30+AK$15)&lt;Regelungszeit!$W$18,Regelungszeit!$X$17,IF(($AH30+AK$15)&lt;Regelungszeit!$W$19,Regelungszeit!$X$18,IF(($AH30+AK$15)&lt;Regelungszeit!$W$20,Regelungszeit!$X$19,IF(($AH30+AK$15)&lt;Regelungszeit!$W$21,Regelungszeit!$X$20,IF(($AH30+AK$15)&lt;Regelungszeit!$W$22,Regelungszeit!$X$21,IF(($AH30+AK$15)&lt;Regelungszeit!$W$23,Regelungszeit!$X$22,Regelungszeit!$X$23)))))))))</f>
        <v>#N/A</v>
      </c>
      <c r="AL30" s="81" t="e">
        <f>IF(($AH30+AL$15)&lt;Regelungszeit!$W$15,Regelungszeit!$X$14,IF(($AH30+AL$15)&lt;Regelungszeit!$W$16,Regelungszeit!$X$15,IF(($AH30+AL$15)&lt;Regelungszeit!$W$17,Regelungszeit!$X$16,IF(($AH30+AL$15)&lt;Regelungszeit!$W$18,Regelungszeit!$X$17,IF(($AH30+AL$15)&lt;Regelungszeit!$W$19,Regelungszeit!$X$18,IF(($AH30+AL$15)&lt;Regelungszeit!$W$20,Regelungszeit!$X$19,IF(($AH30+AL$15)&lt;Regelungszeit!$W$21,Regelungszeit!$X$20,IF(($AH30+AL$15)&lt;Regelungszeit!$W$22,Regelungszeit!$X$21,IF(($AH30+AL$15)&lt;Regelungszeit!$W$23,Regelungszeit!$X$22,Regelungszeit!$X$23)))))))))</f>
        <v>#N/A</v>
      </c>
      <c r="AM30" s="81" t="e">
        <f>IF(($AH30+AM$15)&lt;Regelungszeit!$W$15,Regelungszeit!$X$14,IF(($AH30+AM$15)&lt;Regelungszeit!$W$16,Regelungszeit!$X$15,IF(($AH30+AM$15)&lt;Regelungszeit!$W$17,Regelungszeit!$X$16,IF(($AH30+AM$15)&lt;Regelungszeit!$W$18,Regelungszeit!$X$17,IF(($AH30+AM$15)&lt;Regelungszeit!$W$19,Regelungszeit!$X$18,IF(($AH30+AM$15)&lt;Regelungszeit!$W$20,Regelungszeit!$X$19,IF(($AH30+AM$15)&lt;Regelungszeit!$W$21,Regelungszeit!$X$20,IF(($AH30+AM$15)&lt;Regelungszeit!$W$22,Regelungszeit!$X$21,IF(($AH30+AM$15)&lt;Regelungszeit!$W$23,Regelungszeit!$X$22,Regelungszeit!$X$23)))))))))</f>
        <v>#N/A</v>
      </c>
      <c r="AN30" s="81" t="e">
        <f>IF(($AH30+AN$15)&lt;Regelungszeit!$W$15,Regelungszeit!$X$14,IF(($AH30+AN$15)&lt;Regelungszeit!$W$16,Regelungszeit!$X$15,IF(($AH30+AN$15)&lt;Regelungszeit!$W$17,Regelungszeit!$X$16,IF(($AH30+AN$15)&lt;Regelungszeit!$W$18,Regelungszeit!$X$17,IF(($AH30+AN$15)&lt;Regelungszeit!$W$19,Regelungszeit!$X$18,IF(($AH30+AN$15)&lt;Regelungszeit!$W$20,Regelungszeit!$X$19,IF(($AH30+AN$15)&lt;Regelungszeit!$W$21,Regelungszeit!$X$20,IF(($AH30+AN$15)&lt;Regelungszeit!$W$22,Regelungszeit!$X$21,IF(($AH30+AN$15)&lt;Regelungszeit!$W$23,Regelungszeit!$X$22,Regelungszeit!$X$23)))))))))</f>
        <v>#N/A</v>
      </c>
      <c r="AO30" s="81" t="e">
        <f>IF(($AH30+AO$15)&lt;Regelungszeit!$W$15,Regelungszeit!$X$14,IF(($AH30+AO$15)&lt;Regelungszeit!$W$16,Regelungszeit!$X$15,IF(($AH30+AO$15)&lt;Regelungszeit!$W$17,Regelungszeit!$X$16,IF(($AH30+AO$15)&lt;Regelungszeit!$W$18,Regelungszeit!$X$17,IF(($AH30+AO$15)&lt;Regelungszeit!$W$19,Regelungszeit!$X$18,IF(($AH30+AO$15)&lt;Regelungszeit!$W$20,Regelungszeit!$X$19,IF(($AH30+AO$15)&lt;Regelungszeit!$W$21,Regelungszeit!$X$20,IF(($AH30+AO$15)&lt;Regelungszeit!$W$22,Regelungszeit!$X$21,IF(($AH30+AO$15)&lt;Regelungszeit!$W$23,Regelungszeit!$X$22,Regelungszeit!$X$23)))))))))</f>
        <v>#N/A</v>
      </c>
      <c r="AP30" s="81" t="e">
        <f>IF(($AH30+AP$15)&lt;Regelungszeit!$W$15,Regelungszeit!$X$14,IF(($AH30+AP$15)&lt;Regelungszeit!$W$16,Regelungszeit!$X$15,IF(($AH30+AP$15)&lt;Regelungszeit!$W$17,Regelungszeit!$X$16,IF(($AH30+AP$15)&lt;Regelungszeit!$W$18,Regelungszeit!$X$17,IF(($AH30+AP$15)&lt;Regelungszeit!$W$19,Regelungszeit!$X$18,IF(($AH30+AP$15)&lt;Regelungszeit!$W$20,Regelungszeit!$X$19,IF(($AH30+AP$15)&lt;Regelungszeit!$W$21,Regelungszeit!$X$20,IF(($AH30+AP$15)&lt;Regelungszeit!$W$22,Regelungszeit!$X$21,IF(($AH30+AP$15)&lt;Regelungszeit!$W$23,Regelungszeit!$X$22,Regelungszeit!$X$23)))))))))</f>
        <v>#N/A</v>
      </c>
      <c r="AQ30" s="81" t="e">
        <f>IF(($AH30+AQ$15)&lt;Regelungszeit!$W$15,Regelungszeit!$X$14,IF(($AH30+AQ$15)&lt;Regelungszeit!$W$16,Regelungszeit!$X$15,IF(($AH30+AQ$15)&lt;Regelungszeit!$W$17,Regelungszeit!$X$16,IF(($AH30+AQ$15)&lt;Regelungszeit!$W$18,Regelungszeit!$X$17,IF(($AH30+AQ$15)&lt;Regelungszeit!$W$19,Regelungszeit!$X$18,IF(($AH30+AQ$15)&lt;Regelungszeit!$W$20,Regelungszeit!$X$19,IF(($AH30+AQ$15)&lt;Regelungszeit!$W$21,Regelungszeit!$X$20,IF(($AH30+AQ$15)&lt;Regelungszeit!$W$22,Regelungszeit!$X$21,IF(($AH30+AQ$15)&lt;Regelungszeit!$W$23,Regelungszeit!$X$22,Regelungszeit!$X$23)))))))))</f>
        <v>#N/A</v>
      </c>
      <c r="AR30" s="81" t="e">
        <f>IF(($AH30+AR$15)&lt;Regelungszeit!$W$15,Regelungszeit!$X$14,IF(($AH30+AR$15)&lt;Regelungszeit!$W$16,Regelungszeit!$X$15,IF(($AH30+AR$15)&lt;Regelungszeit!$W$17,Regelungszeit!$X$16,IF(($AH30+AR$15)&lt;Regelungszeit!$W$18,Regelungszeit!$X$17,IF(($AH30+AR$15)&lt;Regelungszeit!$W$19,Regelungszeit!$X$18,IF(($AH30+AR$15)&lt;Regelungszeit!$W$20,Regelungszeit!$X$19,IF(($AH30+AR$15)&lt;Regelungszeit!$W$21,Regelungszeit!$X$20,IF(($AH30+AR$15)&lt;Regelungszeit!$W$22,Regelungszeit!$X$21,IF(($AH30+AR$15)&lt;Regelungszeit!$W$23,Regelungszeit!$X$22,Regelungszeit!$X$23)))))))))</f>
        <v>#N/A</v>
      </c>
      <c r="AS30" s="81" t="e">
        <f>IF(($AH30+AS$15)&lt;Regelungszeit!$W$15,Regelungszeit!$X$14,IF(($AH30+AS$15)&lt;Regelungszeit!$W$16,Regelungszeit!$X$15,IF(($AH30+AS$15)&lt;Regelungszeit!$W$17,Regelungszeit!$X$16,IF(($AH30+AS$15)&lt;Regelungszeit!$W$18,Regelungszeit!$X$17,IF(($AH30+AS$15)&lt;Regelungszeit!$W$19,Regelungszeit!$X$18,IF(($AH30+AS$15)&lt;Regelungszeit!$W$20,Regelungszeit!$X$19,IF(($AH30+AS$15)&lt;Regelungszeit!$W$21,Regelungszeit!$X$20,IF(($AH30+AS$15)&lt;Regelungszeit!$W$22,Regelungszeit!$X$21,IF(($AH30+AS$15)&lt;Regelungszeit!$W$23,Regelungszeit!$X$22,Regelungszeit!$X$23)))))))))</f>
        <v>#N/A</v>
      </c>
      <c r="AT30" s="81" t="e">
        <f>IF(($AH30+AT$15)&lt;Regelungszeit!$W$15,Regelungszeit!$X$14,IF(($AH30+AT$15)&lt;Regelungszeit!$W$16,Regelungszeit!$X$15,IF(($AH30+AT$15)&lt;Regelungszeit!$W$17,Regelungszeit!$X$16,IF(($AH30+AT$15)&lt;Regelungszeit!$W$18,Regelungszeit!$X$17,IF(($AH30+AT$15)&lt;Regelungszeit!$W$19,Regelungszeit!$X$18,IF(($AH30+AT$15)&lt;Regelungszeit!$W$20,Regelungszeit!$X$19,IF(($AH30+AT$15)&lt;Regelungszeit!$W$21,Regelungszeit!$X$20,IF(($AH30+AT$15)&lt;Regelungszeit!$W$22,Regelungszeit!$X$21,IF(($AH30+AT$15)&lt;Regelungszeit!$W$23,Regelungszeit!$X$22,Regelungszeit!$X$23)))))))))</f>
        <v>#N/A</v>
      </c>
      <c r="AU30" s="81" t="e">
        <f>IF(($AH30+AU$15)&lt;Regelungszeit!$W$15,Regelungszeit!$X$14,IF(($AH30+AU$15)&lt;Regelungszeit!$W$16,Regelungszeit!$X$15,IF(($AH30+AU$15)&lt;Regelungszeit!$W$17,Regelungszeit!$X$16,IF(($AH30+AU$15)&lt;Regelungszeit!$W$18,Regelungszeit!$X$17,IF(($AH30+AU$15)&lt;Regelungszeit!$W$19,Regelungszeit!$X$18,IF(($AH30+AU$15)&lt;Regelungszeit!$W$20,Regelungszeit!$X$19,IF(($AH30+AU$15)&lt;Regelungszeit!$W$21,Regelungszeit!$X$20,IF(($AH30+AU$15)&lt;Regelungszeit!$W$22,Regelungszeit!$X$21,IF(($AH30+AU$15)&lt;Regelungszeit!$W$23,Regelungszeit!$X$22,Regelungszeit!$X$23)))))))))</f>
        <v>#N/A</v>
      </c>
      <c r="AV30" s="81" t="e">
        <f>IF(($AH30+AV$15)&lt;Regelungszeit!$W$15,Regelungszeit!$X$14,IF(($AH30+AV$15)&lt;Regelungszeit!$W$16,Regelungszeit!$X$15,IF(($AH30+AV$15)&lt;Regelungszeit!$W$17,Regelungszeit!$X$16,IF(($AH30+AV$15)&lt;Regelungszeit!$W$18,Regelungszeit!$X$17,IF(($AH30+AV$15)&lt;Regelungszeit!$W$19,Regelungszeit!$X$18,IF(($AH30+AV$15)&lt;Regelungszeit!$W$20,Regelungszeit!$X$19,IF(($AH30+AV$15)&lt;Regelungszeit!$W$21,Regelungszeit!$X$20,IF(($AH30+AV$15)&lt;Regelungszeit!$W$22,Regelungszeit!$X$21,IF(($AH30+AV$15)&lt;Regelungszeit!$W$23,Regelungszeit!$X$22,Regelungszeit!$X$23)))))))))</f>
        <v>#N/A</v>
      </c>
      <c r="AW30" s="81" t="e">
        <f>IF(($AH30+AW$15)&lt;Regelungszeit!$W$15,Regelungszeit!$X$14,IF(($AH30+AW$15)&lt;Regelungszeit!$W$16,Regelungszeit!$X$15,IF(($AH30+AW$15)&lt;Regelungszeit!$W$17,Regelungszeit!$X$16,IF(($AH30+AW$15)&lt;Regelungszeit!$W$18,Regelungszeit!$X$17,IF(($AH30+AW$15)&lt;Regelungszeit!$W$19,Regelungszeit!$X$18,IF(($AH30+AW$15)&lt;Regelungszeit!$W$20,Regelungszeit!$X$19,IF(($AH30+AW$15)&lt;Regelungszeit!$W$21,Regelungszeit!$X$20,IF(($AH30+AW$15)&lt;Regelungszeit!$W$22,Regelungszeit!$X$21,IF(($AH30+AW$15)&lt;Regelungszeit!$W$23,Regelungszeit!$X$22,Regelungszeit!$X$23)))))))))</f>
        <v>#N/A</v>
      </c>
      <c r="AX30" s="82" t="e">
        <f t="shared" si="14"/>
        <v>#N/A</v>
      </c>
    </row>
    <row r="31" spans="1:50">
      <c r="A31" s="56" t="e">
        <f>IF(B31=Regelungszeit!$F$31,"Ende Regelung",IF(B31=Regelungszeit!$F$32,"Ende Hochfahrrampe",""))</f>
        <v>#N/A</v>
      </c>
      <c r="B31" s="57">
        <v>17</v>
      </c>
      <c r="C31" s="58" t="e">
        <f t="shared" si="12"/>
        <v>#N/A</v>
      </c>
      <c r="D31" s="59" t="e">
        <f t="shared" si="13"/>
        <v>#N/A</v>
      </c>
      <c r="E31" s="155"/>
      <c r="F31" s="247" t="e">
        <f>MATCH(INT(C31),Zuteilung!A:A,0)</f>
        <v>#N/A</v>
      </c>
      <c r="G31" s="61" t="e">
        <f>IF(OR(C31&lt;INDEX(Zuteilung!C:C,F31),C31&gt;INDEX(Zuteilung!D:D,F31)),FALSE,TRUE)</f>
        <v>#N/A</v>
      </c>
      <c r="H31" s="60" t="e">
        <f>IF(B31&lt;=Regelungszeit!$F$32,H30+Regelungszeit!$F$28,"")</f>
        <v>#N/A</v>
      </c>
      <c r="I31" s="60"/>
      <c r="J31" s="60"/>
      <c r="K31" s="60"/>
      <c r="L31" s="61" t="e">
        <f t="shared" si="0"/>
        <v>#N/A</v>
      </c>
      <c r="M31" s="106" t="e">
        <f t="shared" si="5"/>
        <v>#N/A</v>
      </c>
      <c r="N31" s="61" t="e">
        <f>IF(M31="","",IF(M31=1,0,IF(M31=1,0,Dateneingabe!$G$10*M31)))</f>
        <v>#N/A</v>
      </c>
      <c r="O31" s="252">
        <f t="shared" si="9"/>
        <v>0</v>
      </c>
      <c r="P31" s="63">
        <f>IF(O31="","",O31*(Dateneingabe!$G$10/100))</f>
        <v>0</v>
      </c>
      <c r="Q31" s="63">
        <f t="shared" si="10"/>
        <v>0</v>
      </c>
      <c r="R31" s="63" t="e">
        <f>IF(C31="","",IF(Dateneingabe!$G$17&lt;40909,Zeitreihe!P31,Zeitreihe!Q31))</f>
        <v>#N/A</v>
      </c>
      <c r="S31" s="68" t="str">
        <f>IF($T$14=0,"",IF(H31="","",IF(E31="","Ist-Arbeit fehlt",IF(L31&gt;Dateneingabe!$G$8,"Ist-Arbeit unplausibel",""))))</f>
        <v/>
      </c>
      <c r="T31" s="30">
        <f t="shared" si="1"/>
        <v>0</v>
      </c>
      <c r="U31" s="30">
        <f t="shared" si="6"/>
        <v>0</v>
      </c>
      <c r="X31" s="80"/>
      <c r="Y31" s="79"/>
      <c r="Z31" s="81"/>
      <c r="AA31" s="81"/>
      <c r="AB31" s="81"/>
      <c r="AC31" s="81"/>
      <c r="AD31" s="81"/>
      <c r="AE31" s="81"/>
      <c r="AF31" s="30" t="e">
        <f t="shared" si="7"/>
        <v>#N/A</v>
      </c>
      <c r="AG31" s="80" t="e">
        <f t="shared" si="11"/>
        <v>#N/A</v>
      </c>
      <c r="AH31" s="79" t="e">
        <f t="shared" si="8"/>
        <v>#N/A</v>
      </c>
      <c r="AI31" s="81" t="e">
        <f>IF(($AH31+AI$15)&lt;Regelungszeit!$W$15,Regelungszeit!$X$14,IF(($AH31+AI$15)&lt;Regelungszeit!$W$16,Regelungszeit!$X$15,IF(($AH31+AI$15)&lt;Regelungszeit!$W$17,Regelungszeit!$X$16,IF(($AH31+AI$15)&lt;Regelungszeit!$W$18,Regelungszeit!$X$17,IF(($AH31+AI$15)&lt;Regelungszeit!$W$19,Regelungszeit!$X$18,IF(($AH31+AI$15)&lt;Regelungszeit!$W$20,Regelungszeit!$X$19,IF(($AH31+AI$15)&lt;Regelungszeit!$W$21,Regelungszeit!$X$20,IF(($AH31+AI$15)&lt;Regelungszeit!$W$22,Regelungszeit!$X$21,IF(($AH31+AI$15)&lt;Regelungszeit!$W$23,Regelungszeit!$X$22,Regelungszeit!$X$23)))))))))</f>
        <v>#N/A</v>
      </c>
      <c r="AJ31" s="81" t="e">
        <f>IF(($AH31+AJ$15)&lt;Regelungszeit!$W$15,Regelungszeit!$X$14,IF(($AH31+AJ$15)&lt;Regelungszeit!$W$16,Regelungszeit!$X$15,IF(($AH31+AJ$15)&lt;Regelungszeit!$W$17,Regelungszeit!$X$16,IF(($AH31+AJ$15)&lt;Regelungszeit!$W$18,Regelungszeit!$X$17,IF(($AH31+AJ$15)&lt;Regelungszeit!$W$19,Regelungszeit!$X$18,IF(($AH31+AJ$15)&lt;Regelungszeit!$W$20,Regelungszeit!$X$19,IF(($AH31+AJ$15)&lt;Regelungszeit!$W$21,Regelungszeit!$X$20,IF(($AH31+AJ$15)&lt;Regelungszeit!$W$22,Regelungszeit!$X$21,IF(($AH31+AJ$15)&lt;Regelungszeit!$W$23,Regelungszeit!$X$22,Regelungszeit!$X$23)))))))))</f>
        <v>#N/A</v>
      </c>
      <c r="AK31" s="81" t="e">
        <f>IF(($AH31+AK$15)&lt;Regelungszeit!$W$15,Regelungszeit!$X$14,IF(($AH31+AK$15)&lt;Regelungszeit!$W$16,Regelungszeit!$X$15,IF(($AH31+AK$15)&lt;Regelungszeit!$W$17,Regelungszeit!$X$16,IF(($AH31+AK$15)&lt;Regelungszeit!$W$18,Regelungszeit!$X$17,IF(($AH31+AK$15)&lt;Regelungszeit!$W$19,Regelungszeit!$X$18,IF(($AH31+AK$15)&lt;Regelungszeit!$W$20,Regelungszeit!$X$19,IF(($AH31+AK$15)&lt;Regelungszeit!$W$21,Regelungszeit!$X$20,IF(($AH31+AK$15)&lt;Regelungszeit!$W$22,Regelungszeit!$X$21,IF(($AH31+AK$15)&lt;Regelungszeit!$W$23,Regelungszeit!$X$22,Regelungszeit!$X$23)))))))))</f>
        <v>#N/A</v>
      </c>
      <c r="AL31" s="81" t="e">
        <f>IF(($AH31+AL$15)&lt;Regelungszeit!$W$15,Regelungszeit!$X$14,IF(($AH31+AL$15)&lt;Regelungszeit!$W$16,Regelungszeit!$X$15,IF(($AH31+AL$15)&lt;Regelungszeit!$W$17,Regelungszeit!$X$16,IF(($AH31+AL$15)&lt;Regelungszeit!$W$18,Regelungszeit!$X$17,IF(($AH31+AL$15)&lt;Regelungszeit!$W$19,Regelungszeit!$X$18,IF(($AH31+AL$15)&lt;Regelungszeit!$W$20,Regelungszeit!$X$19,IF(($AH31+AL$15)&lt;Regelungszeit!$W$21,Regelungszeit!$X$20,IF(($AH31+AL$15)&lt;Regelungszeit!$W$22,Regelungszeit!$X$21,IF(($AH31+AL$15)&lt;Regelungszeit!$W$23,Regelungszeit!$X$22,Regelungszeit!$X$23)))))))))</f>
        <v>#N/A</v>
      </c>
      <c r="AM31" s="81" t="e">
        <f>IF(($AH31+AM$15)&lt;Regelungszeit!$W$15,Regelungszeit!$X$14,IF(($AH31+AM$15)&lt;Regelungszeit!$W$16,Regelungszeit!$X$15,IF(($AH31+AM$15)&lt;Regelungszeit!$W$17,Regelungszeit!$X$16,IF(($AH31+AM$15)&lt;Regelungszeit!$W$18,Regelungszeit!$X$17,IF(($AH31+AM$15)&lt;Regelungszeit!$W$19,Regelungszeit!$X$18,IF(($AH31+AM$15)&lt;Regelungszeit!$W$20,Regelungszeit!$X$19,IF(($AH31+AM$15)&lt;Regelungszeit!$W$21,Regelungszeit!$X$20,IF(($AH31+AM$15)&lt;Regelungszeit!$W$22,Regelungszeit!$X$21,IF(($AH31+AM$15)&lt;Regelungszeit!$W$23,Regelungszeit!$X$22,Regelungszeit!$X$23)))))))))</f>
        <v>#N/A</v>
      </c>
      <c r="AN31" s="81" t="e">
        <f>IF(($AH31+AN$15)&lt;Regelungszeit!$W$15,Regelungszeit!$X$14,IF(($AH31+AN$15)&lt;Regelungszeit!$W$16,Regelungszeit!$X$15,IF(($AH31+AN$15)&lt;Regelungszeit!$W$17,Regelungszeit!$X$16,IF(($AH31+AN$15)&lt;Regelungszeit!$W$18,Regelungszeit!$X$17,IF(($AH31+AN$15)&lt;Regelungszeit!$W$19,Regelungszeit!$X$18,IF(($AH31+AN$15)&lt;Regelungszeit!$W$20,Regelungszeit!$X$19,IF(($AH31+AN$15)&lt;Regelungszeit!$W$21,Regelungszeit!$X$20,IF(($AH31+AN$15)&lt;Regelungszeit!$W$22,Regelungszeit!$X$21,IF(($AH31+AN$15)&lt;Regelungszeit!$W$23,Regelungszeit!$X$22,Regelungszeit!$X$23)))))))))</f>
        <v>#N/A</v>
      </c>
      <c r="AO31" s="81" t="e">
        <f>IF(($AH31+AO$15)&lt;Regelungszeit!$W$15,Regelungszeit!$X$14,IF(($AH31+AO$15)&lt;Regelungszeit!$W$16,Regelungszeit!$X$15,IF(($AH31+AO$15)&lt;Regelungszeit!$W$17,Regelungszeit!$X$16,IF(($AH31+AO$15)&lt;Regelungszeit!$W$18,Regelungszeit!$X$17,IF(($AH31+AO$15)&lt;Regelungszeit!$W$19,Regelungszeit!$X$18,IF(($AH31+AO$15)&lt;Regelungszeit!$W$20,Regelungszeit!$X$19,IF(($AH31+AO$15)&lt;Regelungszeit!$W$21,Regelungszeit!$X$20,IF(($AH31+AO$15)&lt;Regelungszeit!$W$22,Regelungszeit!$X$21,IF(($AH31+AO$15)&lt;Regelungszeit!$W$23,Regelungszeit!$X$22,Regelungszeit!$X$23)))))))))</f>
        <v>#N/A</v>
      </c>
      <c r="AP31" s="81" t="e">
        <f>IF(($AH31+AP$15)&lt;Regelungszeit!$W$15,Regelungszeit!$X$14,IF(($AH31+AP$15)&lt;Regelungszeit!$W$16,Regelungszeit!$X$15,IF(($AH31+AP$15)&lt;Regelungszeit!$W$17,Regelungszeit!$X$16,IF(($AH31+AP$15)&lt;Regelungszeit!$W$18,Regelungszeit!$X$17,IF(($AH31+AP$15)&lt;Regelungszeit!$W$19,Regelungszeit!$X$18,IF(($AH31+AP$15)&lt;Regelungszeit!$W$20,Regelungszeit!$X$19,IF(($AH31+AP$15)&lt;Regelungszeit!$W$21,Regelungszeit!$X$20,IF(($AH31+AP$15)&lt;Regelungszeit!$W$22,Regelungszeit!$X$21,IF(($AH31+AP$15)&lt;Regelungszeit!$W$23,Regelungszeit!$X$22,Regelungszeit!$X$23)))))))))</f>
        <v>#N/A</v>
      </c>
      <c r="AQ31" s="81" t="e">
        <f>IF(($AH31+AQ$15)&lt;Regelungszeit!$W$15,Regelungszeit!$X$14,IF(($AH31+AQ$15)&lt;Regelungszeit!$W$16,Regelungszeit!$X$15,IF(($AH31+AQ$15)&lt;Regelungszeit!$W$17,Regelungszeit!$X$16,IF(($AH31+AQ$15)&lt;Regelungszeit!$W$18,Regelungszeit!$X$17,IF(($AH31+AQ$15)&lt;Regelungszeit!$W$19,Regelungszeit!$X$18,IF(($AH31+AQ$15)&lt;Regelungszeit!$W$20,Regelungszeit!$X$19,IF(($AH31+AQ$15)&lt;Regelungszeit!$W$21,Regelungszeit!$X$20,IF(($AH31+AQ$15)&lt;Regelungszeit!$W$22,Regelungszeit!$X$21,IF(($AH31+AQ$15)&lt;Regelungszeit!$W$23,Regelungszeit!$X$22,Regelungszeit!$X$23)))))))))</f>
        <v>#N/A</v>
      </c>
      <c r="AR31" s="81" t="e">
        <f>IF(($AH31+AR$15)&lt;Regelungszeit!$W$15,Regelungszeit!$X$14,IF(($AH31+AR$15)&lt;Regelungszeit!$W$16,Regelungszeit!$X$15,IF(($AH31+AR$15)&lt;Regelungszeit!$W$17,Regelungszeit!$X$16,IF(($AH31+AR$15)&lt;Regelungszeit!$W$18,Regelungszeit!$X$17,IF(($AH31+AR$15)&lt;Regelungszeit!$W$19,Regelungszeit!$X$18,IF(($AH31+AR$15)&lt;Regelungszeit!$W$20,Regelungszeit!$X$19,IF(($AH31+AR$15)&lt;Regelungszeit!$W$21,Regelungszeit!$X$20,IF(($AH31+AR$15)&lt;Regelungszeit!$W$22,Regelungszeit!$X$21,IF(($AH31+AR$15)&lt;Regelungszeit!$W$23,Regelungszeit!$X$22,Regelungszeit!$X$23)))))))))</f>
        <v>#N/A</v>
      </c>
      <c r="AS31" s="81" t="e">
        <f>IF(($AH31+AS$15)&lt;Regelungszeit!$W$15,Regelungszeit!$X$14,IF(($AH31+AS$15)&lt;Regelungszeit!$W$16,Regelungszeit!$X$15,IF(($AH31+AS$15)&lt;Regelungszeit!$W$17,Regelungszeit!$X$16,IF(($AH31+AS$15)&lt;Regelungszeit!$W$18,Regelungszeit!$X$17,IF(($AH31+AS$15)&lt;Regelungszeit!$W$19,Regelungszeit!$X$18,IF(($AH31+AS$15)&lt;Regelungszeit!$W$20,Regelungszeit!$X$19,IF(($AH31+AS$15)&lt;Regelungszeit!$W$21,Regelungszeit!$X$20,IF(($AH31+AS$15)&lt;Regelungszeit!$W$22,Regelungszeit!$X$21,IF(($AH31+AS$15)&lt;Regelungszeit!$W$23,Regelungszeit!$X$22,Regelungszeit!$X$23)))))))))</f>
        <v>#N/A</v>
      </c>
      <c r="AT31" s="81" t="e">
        <f>IF(($AH31+AT$15)&lt;Regelungszeit!$W$15,Regelungszeit!$X$14,IF(($AH31+AT$15)&lt;Regelungszeit!$W$16,Regelungszeit!$X$15,IF(($AH31+AT$15)&lt;Regelungszeit!$W$17,Regelungszeit!$X$16,IF(($AH31+AT$15)&lt;Regelungszeit!$W$18,Regelungszeit!$X$17,IF(($AH31+AT$15)&lt;Regelungszeit!$W$19,Regelungszeit!$X$18,IF(($AH31+AT$15)&lt;Regelungszeit!$W$20,Regelungszeit!$X$19,IF(($AH31+AT$15)&lt;Regelungszeit!$W$21,Regelungszeit!$X$20,IF(($AH31+AT$15)&lt;Regelungszeit!$W$22,Regelungszeit!$X$21,IF(($AH31+AT$15)&lt;Regelungszeit!$W$23,Regelungszeit!$X$22,Regelungszeit!$X$23)))))))))</f>
        <v>#N/A</v>
      </c>
      <c r="AU31" s="81" t="e">
        <f>IF(($AH31+AU$15)&lt;Regelungszeit!$W$15,Regelungszeit!$X$14,IF(($AH31+AU$15)&lt;Regelungszeit!$W$16,Regelungszeit!$X$15,IF(($AH31+AU$15)&lt;Regelungszeit!$W$17,Regelungszeit!$X$16,IF(($AH31+AU$15)&lt;Regelungszeit!$W$18,Regelungszeit!$X$17,IF(($AH31+AU$15)&lt;Regelungszeit!$W$19,Regelungszeit!$X$18,IF(($AH31+AU$15)&lt;Regelungszeit!$W$20,Regelungszeit!$X$19,IF(($AH31+AU$15)&lt;Regelungszeit!$W$21,Regelungszeit!$X$20,IF(($AH31+AU$15)&lt;Regelungszeit!$W$22,Regelungszeit!$X$21,IF(($AH31+AU$15)&lt;Regelungszeit!$W$23,Regelungszeit!$X$22,Regelungszeit!$X$23)))))))))</f>
        <v>#N/A</v>
      </c>
      <c r="AV31" s="81" t="e">
        <f>IF(($AH31+AV$15)&lt;Regelungszeit!$W$15,Regelungszeit!$X$14,IF(($AH31+AV$15)&lt;Regelungszeit!$W$16,Regelungszeit!$X$15,IF(($AH31+AV$15)&lt;Regelungszeit!$W$17,Regelungszeit!$X$16,IF(($AH31+AV$15)&lt;Regelungszeit!$W$18,Regelungszeit!$X$17,IF(($AH31+AV$15)&lt;Regelungszeit!$W$19,Regelungszeit!$X$18,IF(($AH31+AV$15)&lt;Regelungszeit!$W$20,Regelungszeit!$X$19,IF(($AH31+AV$15)&lt;Regelungszeit!$W$21,Regelungszeit!$X$20,IF(($AH31+AV$15)&lt;Regelungszeit!$W$22,Regelungszeit!$X$21,IF(($AH31+AV$15)&lt;Regelungszeit!$W$23,Regelungszeit!$X$22,Regelungszeit!$X$23)))))))))</f>
        <v>#N/A</v>
      </c>
      <c r="AW31" s="81" t="e">
        <f>IF(($AH31+AW$15)&lt;Regelungszeit!$W$15,Regelungszeit!$X$14,IF(($AH31+AW$15)&lt;Regelungszeit!$W$16,Regelungszeit!$X$15,IF(($AH31+AW$15)&lt;Regelungszeit!$W$17,Regelungszeit!$X$16,IF(($AH31+AW$15)&lt;Regelungszeit!$W$18,Regelungszeit!$X$17,IF(($AH31+AW$15)&lt;Regelungszeit!$W$19,Regelungszeit!$X$18,IF(($AH31+AW$15)&lt;Regelungszeit!$W$20,Regelungszeit!$X$19,IF(($AH31+AW$15)&lt;Regelungszeit!$W$21,Regelungszeit!$X$20,IF(($AH31+AW$15)&lt;Regelungszeit!$W$22,Regelungszeit!$X$21,IF(($AH31+AW$15)&lt;Regelungszeit!$W$23,Regelungszeit!$X$22,Regelungszeit!$X$23)))))))))</f>
        <v>#N/A</v>
      </c>
      <c r="AX31" s="82" t="e">
        <f t="shared" si="14"/>
        <v>#N/A</v>
      </c>
    </row>
    <row r="32" spans="1:50">
      <c r="A32" s="56" t="e">
        <f>IF(B32=Regelungszeit!$F$31,"Ende Regelung",IF(B32=Regelungszeit!$F$32,"Ende Hochfahrrampe",""))</f>
        <v>#N/A</v>
      </c>
      <c r="B32" s="57">
        <v>18</v>
      </c>
      <c r="C32" s="58" t="e">
        <f t="shared" si="12"/>
        <v>#N/A</v>
      </c>
      <c r="D32" s="59" t="e">
        <f t="shared" si="13"/>
        <v>#N/A</v>
      </c>
      <c r="E32" s="155"/>
      <c r="F32" s="247" t="e">
        <f>MATCH(INT(C32),Zuteilung!A:A,0)</f>
        <v>#N/A</v>
      </c>
      <c r="G32" s="61" t="e">
        <f>IF(OR(C32&lt;INDEX(Zuteilung!C:C,F32),C32&gt;INDEX(Zuteilung!D:D,F32)),FALSE,TRUE)</f>
        <v>#N/A</v>
      </c>
      <c r="H32" s="60" t="e">
        <f>IF(B32&lt;=Regelungszeit!$F$32,H31+Regelungszeit!$F$28,"")</f>
        <v>#N/A</v>
      </c>
      <c r="I32" s="60"/>
      <c r="J32" s="60"/>
      <c r="K32" s="60"/>
      <c r="L32" s="61" t="e">
        <f t="shared" si="0"/>
        <v>#N/A</v>
      </c>
      <c r="M32" s="106" t="e">
        <f t="shared" si="5"/>
        <v>#N/A</v>
      </c>
      <c r="N32" s="61" t="e">
        <f>IF(M32="","",IF(M32=1,0,IF(M32=1,0,Dateneingabe!$G$10*M32)))</f>
        <v>#N/A</v>
      </c>
      <c r="O32" s="252">
        <f t="shared" si="9"/>
        <v>0</v>
      </c>
      <c r="P32" s="63">
        <f>IF(O32="","",O32*(Dateneingabe!$G$10/100))</f>
        <v>0</v>
      </c>
      <c r="Q32" s="63">
        <f t="shared" si="10"/>
        <v>0</v>
      </c>
      <c r="R32" s="63" t="e">
        <f>IF(C32="","",IF(Dateneingabe!$G$17&lt;40909,Zeitreihe!P32,Zeitreihe!Q32))</f>
        <v>#N/A</v>
      </c>
      <c r="S32" s="68" t="str">
        <f>IF($T$14=0,"",IF(H32="","",IF(E32="","Ist-Arbeit fehlt",IF(L32&gt;Dateneingabe!$G$8,"Ist-Arbeit unplausibel",""))))</f>
        <v/>
      </c>
      <c r="T32" s="30">
        <f t="shared" si="1"/>
        <v>0</v>
      </c>
      <c r="U32" s="30">
        <f t="shared" si="6"/>
        <v>0</v>
      </c>
      <c r="X32" s="80"/>
      <c r="Y32" s="79"/>
      <c r="Z32" s="81"/>
      <c r="AA32" s="81"/>
      <c r="AB32" s="81"/>
      <c r="AC32" s="81"/>
      <c r="AD32" s="81"/>
      <c r="AE32" s="81"/>
      <c r="AF32" s="30" t="e">
        <f t="shared" si="7"/>
        <v>#N/A</v>
      </c>
      <c r="AG32" s="80" t="e">
        <f t="shared" si="11"/>
        <v>#N/A</v>
      </c>
      <c r="AH32" s="79" t="e">
        <f t="shared" si="8"/>
        <v>#N/A</v>
      </c>
      <c r="AI32" s="81" t="e">
        <f>IF(($AH32+AI$15)&lt;Regelungszeit!$W$15,Regelungszeit!$X$14,IF(($AH32+AI$15)&lt;Regelungszeit!$W$16,Regelungszeit!$X$15,IF(($AH32+AI$15)&lt;Regelungszeit!$W$17,Regelungszeit!$X$16,IF(($AH32+AI$15)&lt;Regelungszeit!$W$18,Regelungszeit!$X$17,IF(($AH32+AI$15)&lt;Regelungszeit!$W$19,Regelungszeit!$X$18,IF(($AH32+AI$15)&lt;Regelungszeit!$W$20,Regelungszeit!$X$19,IF(($AH32+AI$15)&lt;Regelungszeit!$W$21,Regelungszeit!$X$20,IF(($AH32+AI$15)&lt;Regelungszeit!$W$22,Regelungszeit!$X$21,IF(($AH32+AI$15)&lt;Regelungszeit!$W$23,Regelungszeit!$X$22,Regelungszeit!$X$23)))))))))</f>
        <v>#N/A</v>
      </c>
      <c r="AJ32" s="81" t="e">
        <f>IF(($AH32+AJ$15)&lt;Regelungszeit!$W$15,Regelungszeit!$X$14,IF(($AH32+AJ$15)&lt;Regelungszeit!$W$16,Regelungszeit!$X$15,IF(($AH32+AJ$15)&lt;Regelungszeit!$W$17,Regelungszeit!$X$16,IF(($AH32+AJ$15)&lt;Regelungszeit!$W$18,Regelungszeit!$X$17,IF(($AH32+AJ$15)&lt;Regelungszeit!$W$19,Regelungszeit!$X$18,IF(($AH32+AJ$15)&lt;Regelungszeit!$W$20,Regelungszeit!$X$19,IF(($AH32+AJ$15)&lt;Regelungszeit!$W$21,Regelungszeit!$X$20,IF(($AH32+AJ$15)&lt;Regelungszeit!$W$22,Regelungszeit!$X$21,IF(($AH32+AJ$15)&lt;Regelungszeit!$W$23,Regelungszeit!$X$22,Regelungszeit!$X$23)))))))))</f>
        <v>#N/A</v>
      </c>
      <c r="AK32" s="81" t="e">
        <f>IF(($AH32+AK$15)&lt;Regelungszeit!$W$15,Regelungszeit!$X$14,IF(($AH32+AK$15)&lt;Regelungszeit!$W$16,Regelungszeit!$X$15,IF(($AH32+AK$15)&lt;Regelungszeit!$W$17,Regelungszeit!$X$16,IF(($AH32+AK$15)&lt;Regelungszeit!$W$18,Regelungszeit!$X$17,IF(($AH32+AK$15)&lt;Regelungszeit!$W$19,Regelungszeit!$X$18,IF(($AH32+AK$15)&lt;Regelungszeit!$W$20,Regelungszeit!$X$19,IF(($AH32+AK$15)&lt;Regelungszeit!$W$21,Regelungszeit!$X$20,IF(($AH32+AK$15)&lt;Regelungszeit!$W$22,Regelungszeit!$X$21,IF(($AH32+AK$15)&lt;Regelungszeit!$W$23,Regelungszeit!$X$22,Regelungszeit!$X$23)))))))))</f>
        <v>#N/A</v>
      </c>
      <c r="AL32" s="81" t="e">
        <f>IF(($AH32+AL$15)&lt;Regelungszeit!$W$15,Regelungszeit!$X$14,IF(($AH32+AL$15)&lt;Regelungszeit!$W$16,Regelungszeit!$X$15,IF(($AH32+AL$15)&lt;Regelungszeit!$W$17,Regelungszeit!$X$16,IF(($AH32+AL$15)&lt;Regelungszeit!$W$18,Regelungszeit!$X$17,IF(($AH32+AL$15)&lt;Regelungszeit!$W$19,Regelungszeit!$X$18,IF(($AH32+AL$15)&lt;Regelungszeit!$W$20,Regelungszeit!$X$19,IF(($AH32+AL$15)&lt;Regelungszeit!$W$21,Regelungszeit!$X$20,IF(($AH32+AL$15)&lt;Regelungszeit!$W$22,Regelungszeit!$X$21,IF(($AH32+AL$15)&lt;Regelungszeit!$W$23,Regelungszeit!$X$22,Regelungszeit!$X$23)))))))))</f>
        <v>#N/A</v>
      </c>
      <c r="AM32" s="81" t="e">
        <f>IF(($AH32+AM$15)&lt;Regelungszeit!$W$15,Regelungszeit!$X$14,IF(($AH32+AM$15)&lt;Regelungszeit!$W$16,Regelungszeit!$X$15,IF(($AH32+AM$15)&lt;Regelungszeit!$W$17,Regelungszeit!$X$16,IF(($AH32+AM$15)&lt;Regelungszeit!$W$18,Regelungszeit!$X$17,IF(($AH32+AM$15)&lt;Regelungszeit!$W$19,Regelungszeit!$X$18,IF(($AH32+AM$15)&lt;Regelungszeit!$W$20,Regelungszeit!$X$19,IF(($AH32+AM$15)&lt;Regelungszeit!$W$21,Regelungszeit!$X$20,IF(($AH32+AM$15)&lt;Regelungszeit!$W$22,Regelungszeit!$X$21,IF(($AH32+AM$15)&lt;Regelungszeit!$W$23,Regelungszeit!$X$22,Regelungszeit!$X$23)))))))))</f>
        <v>#N/A</v>
      </c>
      <c r="AN32" s="81" t="e">
        <f>IF(($AH32+AN$15)&lt;Regelungszeit!$W$15,Regelungszeit!$X$14,IF(($AH32+AN$15)&lt;Regelungszeit!$W$16,Regelungszeit!$X$15,IF(($AH32+AN$15)&lt;Regelungszeit!$W$17,Regelungszeit!$X$16,IF(($AH32+AN$15)&lt;Regelungszeit!$W$18,Regelungszeit!$X$17,IF(($AH32+AN$15)&lt;Regelungszeit!$W$19,Regelungszeit!$X$18,IF(($AH32+AN$15)&lt;Regelungszeit!$W$20,Regelungszeit!$X$19,IF(($AH32+AN$15)&lt;Regelungszeit!$W$21,Regelungszeit!$X$20,IF(($AH32+AN$15)&lt;Regelungszeit!$W$22,Regelungszeit!$X$21,IF(($AH32+AN$15)&lt;Regelungszeit!$W$23,Regelungszeit!$X$22,Regelungszeit!$X$23)))))))))</f>
        <v>#N/A</v>
      </c>
      <c r="AO32" s="81" t="e">
        <f>IF(($AH32+AO$15)&lt;Regelungszeit!$W$15,Regelungszeit!$X$14,IF(($AH32+AO$15)&lt;Regelungszeit!$W$16,Regelungszeit!$X$15,IF(($AH32+AO$15)&lt;Regelungszeit!$W$17,Regelungszeit!$X$16,IF(($AH32+AO$15)&lt;Regelungszeit!$W$18,Regelungszeit!$X$17,IF(($AH32+AO$15)&lt;Regelungszeit!$W$19,Regelungszeit!$X$18,IF(($AH32+AO$15)&lt;Regelungszeit!$W$20,Regelungszeit!$X$19,IF(($AH32+AO$15)&lt;Regelungszeit!$W$21,Regelungszeit!$X$20,IF(($AH32+AO$15)&lt;Regelungszeit!$W$22,Regelungszeit!$X$21,IF(($AH32+AO$15)&lt;Regelungszeit!$W$23,Regelungszeit!$X$22,Regelungszeit!$X$23)))))))))</f>
        <v>#N/A</v>
      </c>
      <c r="AP32" s="81" t="e">
        <f>IF(($AH32+AP$15)&lt;Regelungszeit!$W$15,Regelungszeit!$X$14,IF(($AH32+AP$15)&lt;Regelungszeit!$W$16,Regelungszeit!$X$15,IF(($AH32+AP$15)&lt;Regelungszeit!$W$17,Regelungszeit!$X$16,IF(($AH32+AP$15)&lt;Regelungszeit!$W$18,Regelungszeit!$X$17,IF(($AH32+AP$15)&lt;Regelungszeit!$W$19,Regelungszeit!$X$18,IF(($AH32+AP$15)&lt;Regelungszeit!$W$20,Regelungszeit!$X$19,IF(($AH32+AP$15)&lt;Regelungszeit!$W$21,Regelungszeit!$X$20,IF(($AH32+AP$15)&lt;Regelungszeit!$W$22,Regelungszeit!$X$21,IF(($AH32+AP$15)&lt;Regelungszeit!$W$23,Regelungszeit!$X$22,Regelungszeit!$X$23)))))))))</f>
        <v>#N/A</v>
      </c>
      <c r="AQ32" s="81" t="e">
        <f>IF(($AH32+AQ$15)&lt;Regelungszeit!$W$15,Regelungszeit!$X$14,IF(($AH32+AQ$15)&lt;Regelungszeit!$W$16,Regelungszeit!$X$15,IF(($AH32+AQ$15)&lt;Regelungszeit!$W$17,Regelungszeit!$X$16,IF(($AH32+AQ$15)&lt;Regelungszeit!$W$18,Regelungszeit!$X$17,IF(($AH32+AQ$15)&lt;Regelungszeit!$W$19,Regelungszeit!$X$18,IF(($AH32+AQ$15)&lt;Regelungszeit!$W$20,Regelungszeit!$X$19,IF(($AH32+AQ$15)&lt;Regelungszeit!$W$21,Regelungszeit!$X$20,IF(($AH32+AQ$15)&lt;Regelungszeit!$W$22,Regelungszeit!$X$21,IF(($AH32+AQ$15)&lt;Regelungszeit!$W$23,Regelungszeit!$X$22,Regelungszeit!$X$23)))))))))</f>
        <v>#N/A</v>
      </c>
      <c r="AR32" s="81" t="e">
        <f>IF(($AH32+AR$15)&lt;Regelungszeit!$W$15,Regelungszeit!$X$14,IF(($AH32+AR$15)&lt;Regelungszeit!$W$16,Regelungszeit!$X$15,IF(($AH32+AR$15)&lt;Regelungszeit!$W$17,Regelungszeit!$X$16,IF(($AH32+AR$15)&lt;Regelungszeit!$W$18,Regelungszeit!$X$17,IF(($AH32+AR$15)&lt;Regelungszeit!$W$19,Regelungszeit!$X$18,IF(($AH32+AR$15)&lt;Regelungszeit!$W$20,Regelungszeit!$X$19,IF(($AH32+AR$15)&lt;Regelungszeit!$W$21,Regelungszeit!$X$20,IF(($AH32+AR$15)&lt;Regelungszeit!$W$22,Regelungszeit!$X$21,IF(($AH32+AR$15)&lt;Regelungszeit!$W$23,Regelungszeit!$X$22,Regelungszeit!$X$23)))))))))</f>
        <v>#N/A</v>
      </c>
      <c r="AS32" s="81" t="e">
        <f>IF(($AH32+AS$15)&lt;Regelungszeit!$W$15,Regelungszeit!$X$14,IF(($AH32+AS$15)&lt;Regelungszeit!$W$16,Regelungszeit!$X$15,IF(($AH32+AS$15)&lt;Regelungszeit!$W$17,Regelungszeit!$X$16,IF(($AH32+AS$15)&lt;Regelungszeit!$W$18,Regelungszeit!$X$17,IF(($AH32+AS$15)&lt;Regelungszeit!$W$19,Regelungszeit!$X$18,IF(($AH32+AS$15)&lt;Regelungszeit!$W$20,Regelungszeit!$X$19,IF(($AH32+AS$15)&lt;Regelungszeit!$W$21,Regelungszeit!$X$20,IF(($AH32+AS$15)&lt;Regelungszeit!$W$22,Regelungszeit!$X$21,IF(($AH32+AS$15)&lt;Regelungszeit!$W$23,Regelungszeit!$X$22,Regelungszeit!$X$23)))))))))</f>
        <v>#N/A</v>
      </c>
      <c r="AT32" s="81" t="e">
        <f>IF(($AH32+AT$15)&lt;Regelungszeit!$W$15,Regelungszeit!$X$14,IF(($AH32+AT$15)&lt;Regelungszeit!$W$16,Regelungszeit!$X$15,IF(($AH32+AT$15)&lt;Regelungszeit!$W$17,Regelungszeit!$X$16,IF(($AH32+AT$15)&lt;Regelungszeit!$W$18,Regelungszeit!$X$17,IF(($AH32+AT$15)&lt;Regelungszeit!$W$19,Regelungszeit!$X$18,IF(($AH32+AT$15)&lt;Regelungszeit!$W$20,Regelungszeit!$X$19,IF(($AH32+AT$15)&lt;Regelungszeit!$W$21,Regelungszeit!$X$20,IF(($AH32+AT$15)&lt;Regelungszeit!$W$22,Regelungszeit!$X$21,IF(($AH32+AT$15)&lt;Regelungszeit!$W$23,Regelungszeit!$X$22,Regelungszeit!$X$23)))))))))</f>
        <v>#N/A</v>
      </c>
      <c r="AU32" s="81" t="e">
        <f>IF(($AH32+AU$15)&lt;Regelungszeit!$W$15,Regelungszeit!$X$14,IF(($AH32+AU$15)&lt;Regelungszeit!$W$16,Regelungszeit!$X$15,IF(($AH32+AU$15)&lt;Regelungszeit!$W$17,Regelungszeit!$X$16,IF(($AH32+AU$15)&lt;Regelungszeit!$W$18,Regelungszeit!$X$17,IF(($AH32+AU$15)&lt;Regelungszeit!$W$19,Regelungszeit!$X$18,IF(($AH32+AU$15)&lt;Regelungszeit!$W$20,Regelungszeit!$X$19,IF(($AH32+AU$15)&lt;Regelungszeit!$W$21,Regelungszeit!$X$20,IF(($AH32+AU$15)&lt;Regelungszeit!$W$22,Regelungszeit!$X$21,IF(($AH32+AU$15)&lt;Regelungszeit!$W$23,Regelungszeit!$X$22,Regelungszeit!$X$23)))))))))</f>
        <v>#N/A</v>
      </c>
      <c r="AV32" s="81" t="e">
        <f>IF(($AH32+AV$15)&lt;Regelungszeit!$W$15,Regelungszeit!$X$14,IF(($AH32+AV$15)&lt;Regelungszeit!$W$16,Regelungszeit!$X$15,IF(($AH32+AV$15)&lt;Regelungszeit!$W$17,Regelungszeit!$X$16,IF(($AH32+AV$15)&lt;Regelungszeit!$W$18,Regelungszeit!$X$17,IF(($AH32+AV$15)&lt;Regelungszeit!$W$19,Regelungszeit!$X$18,IF(($AH32+AV$15)&lt;Regelungszeit!$W$20,Regelungszeit!$X$19,IF(($AH32+AV$15)&lt;Regelungszeit!$W$21,Regelungszeit!$X$20,IF(($AH32+AV$15)&lt;Regelungszeit!$W$22,Regelungszeit!$X$21,IF(($AH32+AV$15)&lt;Regelungszeit!$W$23,Regelungszeit!$X$22,Regelungszeit!$X$23)))))))))</f>
        <v>#N/A</v>
      </c>
      <c r="AW32" s="81" t="e">
        <f>IF(($AH32+AW$15)&lt;Regelungszeit!$W$15,Regelungszeit!$X$14,IF(($AH32+AW$15)&lt;Regelungszeit!$W$16,Regelungszeit!$X$15,IF(($AH32+AW$15)&lt;Regelungszeit!$W$17,Regelungszeit!$X$16,IF(($AH32+AW$15)&lt;Regelungszeit!$W$18,Regelungszeit!$X$17,IF(($AH32+AW$15)&lt;Regelungszeit!$W$19,Regelungszeit!$X$18,IF(($AH32+AW$15)&lt;Regelungszeit!$W$20,Regelungszeit!$X$19,IF(($AH32+AW$15)&lt;Regelungszeit!$W$21,Regelungszeit!$X$20,IF(($AH32+AW$15)&lt;Regelungszeit!$W$22,Regelungszeit!$X$21,IF(($AH32+AW$15)&lt;Regelungszeit!$W$23,Regelungszeit!$X$22,Regelungszeit!$X$23)))))))))</f>
        <v>#N/A</v>
      </c>
      <c r="AX32" s="82" t="e">
        <f t="shared" si="14"/>
        <v>#N/A</v>
      </c>
    </row>
    <row r="33" spans="1:50">
      <c r="A33" s="56" t="e">
        <f>IF(B33=Regelungszeit!$F$31,"Ende Regelung",IF(B33=Regelungszeit!$F$32,"Ende Hochfahrrampe",""))</f>
        <v>#N/A</v>
      </c>
      <c r="B33" s="57">
        <v>19</v>
      </c>
      <c r="C33" s="58" t="e">
        <f t="shared" si="12"/>
        <v>#N/A</v>
      </c>
      <c r="D33" s="59" t="e">
        <f t="shared" si="13"/>
        <v>#N/A</v>
      </c>
      <c r="E33" s="155"/>
      <c r="F33" s="247" t="e">
        <f>MATCH(INT(C33),Zuteilung!A:A,0)</f>
        <v>#N/A</v>
      </c>
      <c r="G33" s="61" t="e">
        <f>IF(OR(C33&lt;INDEX(Zuteilung!C:C,F33),C33&gt;INDEX(Zuteilung!D:D,F33)),FALSE,TRUE)</f>
        <v>#N/A</v>
      </c>
      <c r="H33" s="60" t="e">
        <f>IF(B33&lt;=Regelungszeit!$F$32,H32+Regelungszeit!$F$28,"")</f>
        <v>#N/A</v>
      </c>
      <c r="I33" s="60"/>
      <c r="J33" s="60"/>
      <c r="K33" s="60"/>
      <c r="L33" s="61" t="e">
        <f t="shared" si="0"/>
        <v>#N/A</v>
      </c>
      <c r="M33" s="106" t="e">
        <f t="shared" si="5"/>
        <v>#N/A</v>
      </c>
      <c r="N33" s="61" t="e">
        <f>IF(M33="","",IF(M33=1,0,IF(M33=1,0,Dateneingabe!$G$10*M33)))</f>
        <v>#N/A</v>
      </c>
      <c r="O33" s="252">
        <f t="shared" si="9"/>
        <v>0</v>
      </c>
      <c r="P33" s="63">
        <f>IF(O33="","",O33*(Dateneingabe!$G$10/100))</f>
        <v>0</v>
      </c>
      <c r="Q33" s="63">
        <f t="shared" si="10"/>
        <v>0</v>
      </c>
      <c r="R33" s="63" t="e">
        <f>IF(C33="","",IF(Dateneingabe!$G$17&lt;40909,Zeitreihe!P33,Zeitreihe!Q33))</f>
        <v>#N/A</v>
      </c>
      <c r="S33" s="68" t="str">
        <f>IF($T$14=0,"",IF(H33="","",IF(E33="","Ist-Arbeit fehlt",IF(L33&gt;Dateneingabe!$G$8,"Ist-Arbeit unplausibel",""))))</f>
        <v/>
      </c>
      <c r="T33" s="30">
        <f t="shared" si="1"/>
        <v>0</v>
      </c>
      <c r="U33" s="30">
        <f t="shared" si="6"/>
        <v>0</v>
      </c>
      <c r="X33" s="80"/>
      <c r="Y33" s="79"/>
      <c r="Z33" s="81"/>
      <c r="AA33" s="81"/>
      <c r="AB33" s="81"/>
      <c r="AC33" s="81"/>
      <c r="AD33" s="81"/>
      <c r="AE33" s="81"/>
      <c r="AF33" s="30" t="e">
        <f t="shared" si="7"/>
        <v>#N/A</v>
      </c>
      <c r="AG33" s="80" t="e">
        <f t="shared" si="11"/>
        <v>#N/A</v>
      </c>
      <c r="AH33" s="79" t="e">
        <f t="shared" si="8"/>
        <v>#N/A</v>
      </c>
      <c r="AI33" s="81" t="e">
        <f>IF(($AH33+AI$15)&lt;Regelungszeit!$W$15,Regelungszeit!$X$14,IF(($AH33+AI$15)&lt;Regelungszeit!$W$16,Regelungszeit!$X$15,IF(($AH33+AI$15)&lt;Regelungszeit!$W$17,Regelungszeit!$X$16,IF(($AH33+AI$15)&lt;Regelungszeit!$W$18,Regelungszeit!$X$17,IF(($AH33+AI$15)&lt;Regelungszeit!$W$19,Regelungszeit!$X$18,IF(($AH33+AI$15)&lt;Regelungszeit!$W$20,Regelungszeit!$X$19,IF(($AH33+AI$15)&lt;Regelungszeit!$W$21,Regelungszeit!$X$20,IF(($AH33+AI$15)&lt;Regelungszeit!$W$22,Regelungszeit!$X$21,IF(($AH33+AI$15)&lt;Regelungszeit!$W$23,Regelungszeit!$X$22,Regelungszeit!$X$23)))))))))</f>
        <v>#N/A</v>
      </c>
      <c r="AJ33" s="81" t="e">
        <f>IF(($AH33+AJ$15)&lt;Regelungszeit!$W$15,Regelungszeit!$X$14,IF(($AH33+AJ$15)&lt;Regelungszeit!$W$16,Regelungszeit!$X$15,IF(($AH33+AJ$15)&lt;Regelungszeit!$W$17,Regelungszeit!$X$16,IF(($AH33+AJ$15)&lt;Regelungszeit!$W$18,Regelungszeit!$X$17,IF(($AH33+AJ$15)&lt;Regelungszeit!$W$19,Regelungszeit!$X$18,IF(($AH33+AJ$15)&lt;Regelungszeit!$W$20,Regelungszeit!$X$19,IF(($AH33+AJ$15)&lt;Regelungszeit!$W$21,Regelungszeit!$X$20,IF(($AH33+AJ$15)&lt;Regelungszeit!$W$22,Regelungszeit!$X$21,IF(($AH33+AJ$15)&lt;Regelungszeit!$W$23,Regelungszeit!$X$22,Regelungszeit!$X$23)))))))))</f>
        <v>#N/A</v>
      </c>
      <c r="AK33" s="81" t="e">
        <f>IF(($AH33+AK$15)&lt;Regelungszeit!$W$15,Regelungszeit!$X$14,IF(($AH33+AK$15)&lt;Regelungszeit!$W$16,Regelungszeit!$X$15,IF(($AH33+AK$15)&lt;Regelungszeit!$W$17,Regelungszeit!$X$16,IF(($AH33+AK$15)&lt;Regelungszeit!$W$18,Regelungszeit!$X$17,IF(($AH33+AK$15)&lt;Regelungszeit!$W$19,Regelungszeit!$X$18,IF(($AH33+AK$15)&lt;Regelungszeit!$W$20,Regelungszeit!$X$19,IF(($AH33+AK$15)&lt;Regelungszeit!$W$21,Regelungszeit!$X$20,IF(($AH33+AK$15)&lt;Regelungszeit!$W$22,Regelungszeit!$X$21,IF(($AH33+AK$15)&lt;Regelungszeit!$W$23,Regelungszeit!$X$22,Regelungszeit!$X$23)))))))))</f>
        <v>#N/A</v>
      </c>
      <c r="AL33" s="81" t="e">
        <f>IF(($AH33+AL$15)&lt;Regelungszeit!$W$15,Regelungszeit!$X$14,IF(($AH33+AL$15)&lt;Regelungszeit!$W$16,Regelungszeit!$X$15,IF(($AH33+AL$15)&lt;Regelungszeit!$W$17,Regelungszeit!$X$16,IF(($AH33+AL$15)&lt;Regelungszeit!$W$18,Regelungszeit!$X$17,IF(($AH33+AL$15)&lt;Regelungszeit!$W$19,Regelungszeit!$X$18,IF(($AH33+AL$15)&lt;Regelungszeit!$W$20,Regelungszeit!$X$19,IF(($AH33+AL$15)&lt;Regelungszeit!$W$21,Regelungszeit!$X$20,IF(($AH33+AL$15)&lt;Regelungszeit!$W$22,Regelungszeit!$X$21,IF(($AH33+AL$15)&lt;Regelungszeit!$W$23,Regelungszeit!$X$22,Regelungszeit!$X$23)))))))))</f>
        <v>#N/A</v>
      </c>
      <c r="AM33" s="81" t="e">
        <f>IF(($AH33+AM$15)&lt;Regelungszeit!$W$15,Regelungszeit!$X$14,IF(($AH33+AM$15)&lt;Regelungszeit!$W$16,Regelungszeit!$X$15,IF(($AH33+AM$15)&lt;Regelungszeit!$W$17,Regelungszeit!$X$16,IF(($AH33+AM$15)&lt;Regelungszeit!$W$18,Regelungszeit!$X$17,IF(($AH33+AM$15)&lt;Regelungszeit!$W$19,Regelungszeit!$X$18,IF(($AH33+AM$15)&lt;Regelungszeit!$W$20,Regelungszeit!$X$19,IF(($AH33+AM$15)&lt;Regelungszeit!$W$21,Regelungszeit!$X$20,IF(($AH33+AM$15)&lt;Regelungszeit!$W$22,Regelungszeit!$X$21,IF(($AH33+AM$15)&lt;Regelungszeit!$W$23,Regelungszeit!$X$22,Regelungszeit!$X$23)))))))))</f>
        <v>#N/A</v>
      </c>
      <c r="AN33" s="81" t="e">
        <f>IF(($AH33+AN$15)&lt;Regelungszeit!$W$15,Regelungszeit!$X$14,IF(($AH33+AN$15)&lt;Regelungszeit!$W$16,Regelungszeit!$X$15,IF(($AH33+AN$15)&lt;Regelungszeit!$W$17,Regelungszeit!$X$16,IF(($AH33+AN$15)&lt;Regelungszeit!$W$18,Regelungszeit!$X$17,IF(($AH33+AN$15)&lt;Regelungszeit!$W$19,Regelungszeit!$X$18,IF(($AH33+AN$15)&lt;Regelungszeit!$W$20,Regelungszeit!$X$19,IF(($AH33+AN$15)&lt;Regelungszeit!$W$21,Regelungszeit!$X$20,IF(($AH33+AN$15)&lt;Regelungszeit!$W$22,Regelungszeit!$X$21,IF(($AH33+AN$15)&lt;Regelungszeit!$W$23,Regelungszeit!$X$22,Regelungszeit!$X$23)))))))))</f>
        <v>#N/A</v>
      </c>
      <c r="AO33" s="81" t="e">
        <f>IF(($AH33+AO$15)&lt;Regelungszeit!$W$15,Regelungszeit!$X$14,IF(($AH33+AO$15)&lt;Regelungszeit!$W$16,Regelungszeit!$X$15,IF(($AH33+AO$15)&lt;Regelungszeit!$W$17,Regelungszeit!$X$16,IF(($AH33+AO$15)&lt;Regelungszeit!$W$18,Regelungszeit!$X$17,IF(($AH33+AO$15)&lt;Regelungszeit!$W$19,Regelungszeit!$X$18,IF(($AH33+AO$15)&lt;Regelungszeit!$W$20,Regelungszeit!$X$19,IF(($AH33+AO$15)&lt;Regelungszeit!$W$21,Regelungszeit!$X$20,IF(($AH33+AO$15)&lt;Regelungszeit!$W$22,Regelungszeit!$X$21,IF(($AH33+AO$15)&lt;Regelungszeit!$W$23,Regelungszeit!$X$22,Regelungszeit!$X$23)))))))))</f>
        <v>#N/A</v>
      </c>
      <c r="AP33" s="81" t="e">
        <f>IF(($AH33+AP$15)&lt;Regelungszeit!$W$15,Regelungszeit!$X$14,IF(($AH33+AP$15)&lt;Regelungszeit!$W$16,Regelungszeit!$X$15,IF(($AH33+AP$15)&lt;Regelungszeit!$W$17,Regelungszeit!$X$16,IF(($AH33+AP$15)&lt;Regelungszeit!$W$18,Regelungszeit!$X$17,IF(($AH33+AP$15)&lt;Regelungszeit!$W$19,Regelungszeit!$X$18,IF(($AH33+AP$15)&lt;Regelungszeit!$W$20,Regelungszeit!$X$19,IF(($AH33+AP$15)&lt;Regelungszeit!$W$21,Regelungszeit!$X$20,IF(($AH33+AP$15)&lt;Regelungszeit!$W$22,Regelungszeit!$X$21,IF(($AH33+AP$15)&lt;Regelungszeit!$W$23,Regelungszeit!$X$22,Regelungszeit!$X$23)))))))))</f>
        <v>#N/A</v>
      </c>
      <c r="AQ33" s="81" t="e">
        <f>IF(($AH33+AQ$15)&lt;Regelungszeit!$W$15,Regelungszeit!$X$14,IF(($AH33+AQ$15)&lt;Regelungszeit!$W$16,Regelungszeit!$X$15,IF(($AH33+AQ$15)&lt;Regelungszeit!$W$17,Regelungszeit!$X$16,IF(($AH33+AQ$15)&lt;Regelungszeit!$W$18,Regelungszeit!$X$17,IF(($AH33+AQ$15)&lt;Regelungszeit!$W$19,Regelungszeit!$X$18,IF(($AH33+AQ$15)&lt;Regelungszeit!$W$20,Regelungszeit!$X$19,IF(($AH33+AQ$15)&lt;Regelungszeit!$W$21,Regelungszeit!$X$20,IF(($AH33+AQ$15)&lt;Regelungszeit!$W$22,Regelungszeit!$X$21,IF(($AH33+AQ$15)&lt;Regelungszeit!$W$23,Regelungszeit!$X$22,Regelungszeit!$X$23)))))))))</f>
        <v>#N/A</v>
      </c>
      <c r="AR33" s="81" t="e">
        <f>IF(($AH33+AR$15)&lt;Regelungszeit!$W$15,Regelungszeit!$X$14,IF(($AH33+AR$15)&lt;Regelungszeit!$W$16,Regelungszeit!$X$15,IF(($AH33+AR$15)&lt;Regelungszeit!$W$17,Regelungszeit!$X$16,IF(($AH33+AR$15)&lt;Regelungszeit!$W$18,Regelungszeit!$X$17,IF(($AH33+AR$15)&lt;Regelungszeit!$W$19,Regelungszeit!$X$18,IF(($AH33+AR$15)&lt;Regelungszeit!$W$20,Regelungszeit!$X$19,IF(($AH33+AR$15)&lt;Regelungszeit!$W$21,Regelungszeit!$X$20,IF(($AH33+AR$15)&lt;Regelungszeit!$W$22,Regelungszeit!$X$21,IF(($AH33+AR$15)&lt;Regelungszeit!$W$23,Regelungszeit!$X$22,Regelungszeit!$X$23)))))))))</f>
        <v>#N/A</v>
      </c>
      <c r="AS33" s="81" t="e">
        <f>IF(($AH33+AS$15)&lt;Regelungszeit!$W$15,Regelungszeit!$X$14,IF(($AH33+AS$15)&lt;Regelungszeit!$W$16,Regelungszeit!$X$15,IF(($AH33+AS$15)&lt;Regelungszeit!$W$17,Regelungszeit!$X$16,IF(($AH33+AS$15)&lt;Regelungszeit!$W$18,Regelungszeit!$X$17,IF(($AH33+AS$15)&lt;Regelungszeit!$W$19,Regelungszeit!$X$18,IF(($AH33+AS$15)&lt;Regelungszeit!$W$20,Regelungszeit!$X$19,IF(($AH33+AS$15)&lt;Regelungszeit!$W$21,Regelungszeit!$X$20,IF(($AH33+AS$15)&lt;Regelungszeit!$W$22,Regelungszeit!$X$21,IF(($AH33+AS$15)&lt;Regelungszeit!$W$23,Regelungszeit!$X$22,Regelungszeit!$X$23)))))))))</f>
        <v>#N/A</v>
      </c>
      <c r="AT33" s="81" t="e">
        <f>IF(($AH33+AT$15)&lt;Regelungszeit!$W$15,Regelungszeit!$X$14,IF(($AH33+AT$15)&lt;Regelungszeit!$W$16,Regelungszeit!$X$15,IF(($AH33+AT$15)&lt;Regelungszeit!$W$17,Regelungszeit!$X$16,IF(($AH33+AT$15)&lt;Regelungszeit!$W$18,Regelungszeit!$X$17,IF(($AH33+AT$15)&lt;Regelungszeit!$W$19,Regelungszeit!$X$18,IF(($AH33+AT$15)&lt;Regelungszeit!$W$20,Regelungszeit!$X$19,IF(($AH33+AT$15)&lt;Regelungszeit!$W$21,Regelungszeit!$X$20,IF(($AH33+AT$15)&lt;Regelungszeit!$W$22,Regelungszeit!$X$21,IF(($AH33+AT$15)&lt;Regelungszeit!$W$23,Regelungszeit!$X$22,Regelungszeit!$X$23)))))))))</f>
        <v>#N/A</v>
      </c>
      <c r="AU33" s="81" t="e">
        <f>IF(($AH33+AU$15)&lt;Regelungszeit!$W$15,Regelungszeit!$X$14,IF(($AH33+AU$15)&lt;Regelungszeit!$W$16,Regelungszeit!$X$15,IF(($AH33+AU$15)&lt;Regelungszeit!$W$17,Regelungszeit!$X$16,IF(($AH33+AU$15)&lt;Regelungszeit!$W$18,Regelungszeit!$X$17,IF(($AH33+AU$15)&lt;Regelungszeit!$W$19,Regelungszeit!$X$18,IF(($AH33+AU$15)&lt;Regelungszeit!$W$20,Regelungszeit!$X$19,IF(($AH33+AU$15)&lt;Regelungszeit!$W$21,Regelungszeit!$X$20,IF(($AH33+AU$15)&lt;Regelungszeit!$W$22,Regelungszeit!$X$21,IF(($AH33+AU$15)&lt;Regelungszeit!$W$23,Regelungszeit!$X$22,Regelungszeit!$X$23)))))))))</f>
        <v>#N/A</v>
      </c>
      <c r="AV33" s="81" t="e">
        <f>IF(($AH33+AV$15)&lt;Regelungszeit!$W$15,Regelungszeit!$X$14,IF(($AH33+AV$15)&lt;Regelungszeit!$W$16,Regelungszeit!$X$15,IF(($AH33+AV$15)&lt;Regelungszeit!$W$17,Regelungszeit!$X$16,IF(($AH33+AV$15)&lt;Regelungszeit!$W$18,Regelungszeit!$X$17,IF(($AH33+AV$15)&lt;Regelungszeit!$W$19,Regelungszeit!$X$18,IF(($AH33+AV$15)&lt;Regelungszeit!$W$20,Regelungszeit!$X$19,IF(($AH33+AV$15)&lt;Regelungszeit!$W$21,Regelungszeit!$X$20,IF(($AH33+AV$15)&lt;Regelungszeit!$W$22,Regelungszeit!$X$21,IF(($AH33+AV$15)&lt;Regelungszeit!$W$23,Regelungszeit!$X$22,Regelungszeit!$X$23)))))))))</f>
        <v>#N/A</v>
      </c>
      <c r="AW33" s="81" t="e">
        <f>IF(($AH33+AW$15)&lt;Regelungszeit!$W$15,Regelungszeit!$X$14,IF(($AH33+AW$15)&lt;Regelungszeit!$W$16,Regelungszeit!$X$15,IF(($AH33+AW$15)&lt;Regelungszeit!$W$17,Regelungszeit!$X$16,IF(($AH33+AW$15)&lt;Regelungszeit!$W$18,Regelungszeit!$X$17,IF(($AH33+AW$15)&lt;Regelungszeit!$W$19,Regelungszeit!$X$18,IF(($AH33+AW$15)&lt;Regelungszeit!$W$20,Regelungszeit!$X$19,IF(($AH33+AW$15)&lt;Regelungszeit!$W$21,Regelungszeit!$X$20,IF(($AH33+AW$15)&lt;Regelungszeit!$W$22,Regelungszeit!$X$21,IF(($AH33+AW$15)&lt;Regelungszeit!$W$23,Regelungszeit!$X$22,Regelungszeit!$X$23)))))))))</f>
        <v>#N/A</v>
      </c>
      <c r="AX33" s="82" t="e">
        <f t="shared" si="14"/>
        <v>#N/A</v>
      </c>
    </row>
    <row r="34" spans="1:50">
      <c r="A34" s="56" t="e">
        <f>IF(B34=Regelungszeit!$F$31,"Ende Regelung",IF(B34=Regelungszeit!$F$32,"Ende Hochfahrrampe",""))</f>
        <v>#N/A</v>
      </c>
      <c r="B34" s="57">
        <v>20</v>
      </c>
      <c r="C34" s="58" t="e">
        <f t="shared" si="12"/>
        <v>#N/A</v>
      </c>
      <c r="D34" s="59" t="e">
        <f t="shared" si="13"/>
        <v>#N/A</v>
      </c>
      <c r="E34" s="155"/>
      <c r="F34" s="247" t="e">
        <f>MATCH(INT(C34),Zuteilung!A:A,0)</f>
        <v>#N/A</v>
      </c>
      <c r="G34" s="61" t="e">
        <f>IF(OR(C34&lt;INDEX(Zuteilung!C:C,F34),C34&gt;INDEX(Zuteilung!D:D,F34)),FALSE,TRUE)</f>
        <v>#N/A</v>
      </c>
      <c r="H34" s="60" t="e">
        <f>IF(B34&lt;=Regelungszeit!$F$32,H33+Regelungszeit!$F$28,"")</f>
        <v>#N/A</v>
      </c>
      <c r="I34" s="60"/>
      <c r="J34" s="60"/>
      <c r="K34" s="60"/>
      <c r="L34" s="61" t="e">
        <f t="shared" si="0"/>
        <v>#N/A</v>
      </c>
      <c r="M34" s="106" t="e">
        <f t="shared" si="5"/>
        <v>#N/A</v>
      </c>
      <c r="N34" s="61" t="e">
        <f>IF(M34="","",IF(M34=1,0,IF(M34=1,0,Dateneingabe!$G$10*M34)))</f>
        <v>#N/A</v>
      </c>
      <c r="O34" s="252">
        <f t="shared" si="9"/>
        <v>0</v>
      </c>
      <c r="P34" s="63">
        <f>IF(O34="","",O34*(Dateneingabe!$G$10/100))</f>
        <v>0</v>
      </c>
      <c r="Q34" s="63">
        <f t="shared" si="10"/>
        <v>0</v>
      </c>
      <c r="R34" s="63" t="e">
        <f>IF(C34="","",IF(Dateneingabe!$G$17&lt;40909,Zeitreihe!P34,Zeitreihe!Q34))</f>
        <v>#N/A</v>
      </c>
      <c r="S34" s="68" t="str">
        <f>IF($T$14=0,"",IF(H34="","",IF(E34="","Ist-Arbeit fehlt",IF(L34&gt;Dateneingabe!$G$8,"Ist-Arbeit unplausibel",""))))</f>
        <v/>
      </c>
      <c r="T34" s="30">
        <f t="shared" si="1"/>
        <v>0</v>
      </c>
      <c r="U34" s="30">
        <f t="shared" si="6"/>
        <v>0</v>
      </c>
      <c r="X34" s="80"/>
      <c r="Y34" s="79"/>
      <c r="Z34" s="81"/>
      <c r="AA34" s="81"/>
      <c r="AB34" s="81"/>
      <c r="AC34" s="81"/>
      <c r="AD34" s="81"/>
      <c r="AE34" s="81"/>
      <c r="AF34" s="30" t="e">
        <f t="shared" si="7"/>
        <v>#N/A</v>
      </c>
      <c r="AG34" s="80" t="e">
        <f t="shared" si="11"/>
        <v>#N/A</v>
      </c>
      <c r="AH34" s="79" t="e">
        <f t="shared" si="8"/>
        <v>#N/A</v>
      </c>
      <c r="AI34" s="81" t="e">
        <f>IF(($AH34+AI$15)&lt;Regelungszeit!$W$15,Regelungszeit!$X$14,IF(($AH34+AI$15)&lt;Regelungszeit!$W$16,Regelungszeit!$X$15,IF(($AH34+AI$15)&lt;Regelungszeit!$W$17,Regelungszeit!$X$16,IF(($AH34+AI$15)&lt;Regelungszeit!$W$18,Regelungszeit!$X$17,IF(($AH34+AI$15)&lt;Regelungszeit!$W$19,Regelungszeit!$X$18,IF(($AH34+AI$15)&lt;Regelungszeit!$W$20,Regelungszeit!$X$19,IF(($AH34+AI$15)&lt;Regelungszeit!$W$21,Regelungszeit!$X$20,IF(($AH34+AI$15)&lt;Regelungszeit!$W$22,Regelungszeit!$X$21,IF(($AH34+AI$15)&lt;Regelungszeit!$W$23,Regelungszeit!$X$22,Regelungszeit!$X$23)))))))))</f>
        <v>#N/A</v>
      </c>
      <c r="AJ34" s="81" t="e">
        <f>IF(($AH34+AJ$15)&lt;Regelungszeit!$W$15,Regelungszeit!$X$14,IF(($AH34+AJ$15)&lt;Regelungszeit!$W$16,Regelungszeit!$X$15,IF(($AH34+AJ$15)&lt;Regelungszeit!$W$17,Regelungszeit!$X$16,IF(($AH34+AJ$15)&lt;Regelungszeit!$W$18,Regelungszeit!$X$17,IF(($AH34+AJ$15)&lt;Regelungszeit!$W$19,Regelungszeit!$X$18,IF(($AH34+AJ$15)&lt;Regelungszeit!$W$20,Regelungszeit!$X$19,IF(($AH34+AJ$15)&lt;Regelungszeit!$W$21,Regelungszeit!$X$20,IF(($AH34+AJ$15)&lt;Regelungszeit!$W$22,Regelungszeit!$X$21,IF(($AH34+AJ$15)&lt;Regelungszeit!$W$23,Regelungszeit!$X$22,Regelungszeit!$X$23)))))))))</f>
        <v>#N/A</v>
      </c>
      <c r="AK34" s="81" t="e">
        <f>IF(($AH34+AK$15)&lt;Regelungszeit!$W$15,Regelungszeit!$X$14,IF(($AH34+AK$15)&lt;Regelungszeit!$W$16,Regelungszeit!$X$15,IF(($AH34+AK$15)&lt;Regelungszeit!$W$17,Regelungszeit!$X$16,IF(($AH34+AK$15)&lt;Regelungszeit!$W$18,Regelungszeit!$X$17,IF(($AH34+AK$15)&lt;Regelungszeit!$W$19,Regelungszeit!$X$18,IF(($AH34+AK$15)&lt;Regelungszeit!$W$20,Regelungszeit!$X$19,IF(($AH34+AK$15)&lt;Regelungszeit!$W$21,Regelungszeit!$X$20,IF(($AH34+AK$15)&lt;Regelungszeit!$W$22,Regelungszeit!$X$21,IF(($AH34+AK$15)&lt;Regelungszeit!$W$23,Regelungszeit!$X$22,Regelungszeit!$X$23)))))))))</f>
        <v>#N/A</v>
      </c>
      <c r="AL34" s="81" t="e">
        <f>IF(($AH34+AL$15)&lt;Regelungszeit!$W$15,Regelungszeit!$X$14,IF(($AH34+AL$15)&lt;Regelungszeit!$W$16,Regelungszeit!$X$15,IF(($AH34+AL$15)&lt;Regelungszeit!$W$17,Regelungszeit!$X$16,IF(($AH34+AL$15)&lt;Regelungszeit!$W$18,Regelungszeit!$X$17,IF(($AH34+AL$15)&lt;Regelungszeit!$W$19,Regelungszeit!$X$18,IF(($AH34+AL$15)&lt;Regelungszeit!$W$20,Regelungszeit!$X$19,IF(($AH34+AL$15)&lt;Regelungszeit!$W$21,Regelungszeit!$X$20,IF(($AH34+AL$15)&lt;Regelungszeit!$W$22,Regelungszeit!$X$21,IF(($AH34+AL$15)&lt;Regelungszeit!$W$23,Regelungszeit!$X$22,Regelungszeit!$X$23)))))))))</f>
        <v>#N/A</v>
      </c>
      <c r="AM34" s="81" t="e">
        <f>IF(($AH34+AM$15)&lt;Regelungszeit!$W$15,Regelungszeit!$X$14,IF(($AH34+AM$15)&lt;Regelungszeit!$W$16,Regelungszeit!$X$15,IF(($AH34+AM$15)&lt;Regelungszeit!$W$17,Regelungszeit!$X$16,IF(($AH34+AM$15)&lt;Regelungszeit!$W$18,Regelungszeit!$X$17,IF(($AH34+AM$15)&lt;Regelungszeit!$W$19,Regelungszeit!$X$18,IF(($AH34+AM$15)&lt;Regelungszeit!$W$20,Regelungszeit!$X$19,IF(($AH34+AM$15)&lt;Regelungszeit!$W$21,Regelungszeit!$X$20,IF(($AH34+AM$15)&lt;Regelungszeit!$W$22,Regelungszeit!$X$21,IF(($AH34+AM$15)&lt;Regelungszeit!$W$23,Regelungszeit!$X$22,Regelungszeit!$X$23)))))))))</f>
        <v>#N/A</v>
      </c>
      <c r="AN34" s="81" t="e">
        <f>IF(($AH34+AN$15)&lt;Regelungszeit!$W$15,Regelungszeit!$X$14,IF(($AH34+AN$15)&lt;Regelungszeit!$W$16,Regelungszeit!$X$15,IF(($AH34+AN$15)&lt;Regelungszeit!$W$17,Regelungszeit!$X$16,IF(($AH34+AN$15)&lt;Regelungszeit!$W$18,Regelungszeit!$X$17,IF(($AH34+AN$15)&lt;Regelungszeit!$W$19,Regelungszeit!$X$18,IF(($AH34+AN$15)&lt;Regelungszeit!$W$20,Regelungszeit!$X$19,IF(($AH34+AN$15)&lt;Regelungszeit!$W$21,Regelungszeit!$X$20,IF(($AH34+AN$15)&lt;Regelungszeit!$W$22,Regelungszeit!$X$21,IF(($AH34+AN$15)&lt;Regelungszeit!$W$23,Regelungszeit!$X$22,Regelungszeit!$X$23)))))))))</f>
        <v>#N/A</v>
      </c>
      <c r="AO34" s="81" t="e">
        <f>IF(($AH34+AO$15)&lt;Regelungszeit!$W$15,Regelungszeit!$X$14,IF(($AH34+AO$15)&lt;Regelungszeit!$W$16,Regelungszeit!$X$15,IF(($AH34+AO$15)&lt;Regelungszeit!$W$17,Regelungszeit!$X$16,IF(($AH34+AO$15)&lt;Regelungszeit!$W$18,Regelungszeit!$X$17,IF(($AH34+AO$15)&lt;Regelungszeit!$W$19,Regelungszeit!$X$18,IF(($AH34+AO$15)&lt;Regelungszeit!$W$20,Regelungszeit!$X$19,IF(($AH34+AO$15)&lt;Regelungszeit!$W$21,Regelungszeit!$X$20,IF(($AH34+AO$15)&lt;Regelungszeit!$W$22,Regelungszeit!$X$21,IF(($AH34+AO$15)&lt;Regelungszeit!$W$23,Regelungszeit!$X$22,Regelungszeit!$X$23)))))))))</f>
        <v>#N/A</v>
      </c>
      <c r="AP34" s="81" t="e">
        <f>IF(($AH34+AP$15)&lt;Regelungszeit!$W$15,Regelungszeit!$X$14,IF(($AH34+AP$15)&lt;Regelungszeit!$W$16,Regelungszeit!$X$15,IF(($AH34+AP$15)&lt;Regelungszeit!$W$17,Regelungszeit!$X$16,IF(($AH34+AP$15)&lt;Regelungszeit!$W$18,Regelungszeit!$X$17,IF(($AH34+AP$15)&lt;Regelungszeit!$W$19,Regelungszeit!$X$18,IF(($AH34+AP$15)&lt;Regelungszeit!$W$20,Regelungszeit!$X$19,IF(($AH34+AP$15)&lt;Regelungszeit!$W$21,Regelungszeit!$X$20,IF(($AH34+AP$15)&lt;Regelungszeit!$W$22,Regelungszeit!$X$21,IF(($AH34+AP$15)&lt;Regelungszeit!$W$23,Regelungszeit!$X$22,Regelungszeit!$X$23)))))))))</f>
        <v>#N/A</v>
      </c>
      <c r="AQ34" s="81" t="e">
        <f>IF(($AH34+AQ$15)&lt;Regelungszeit!$W$15,Regelungszeit!$X$14,IF(($AH34+AQ$15)&lt;Regelungszeit!$W$16,Regelungszeit!$X$15,IF(($AH34+AQ$15)&lt;Regelungszeit!$W$17,Regelungszeit!$X$16,IF(($AH34+AQ$15)&lt;Regelungszeit!$W$18,Regelungszeit!$X$17,IF(($AH34+AQ$15)&lt;Regelungszeit!$W$19,Regelungszeit!$X$18,IF(($AH34+AQ$15)&lt;Regelungszeit!$W$20,Regelungszeit!$X$19,IF(($AH34+AQ$15)&lt;Regelungszeit!$W$21,Regelungszeit!$X$20,IF(($AH34+AQ$15)&lt;Regelungszeit!$W$22,Regelungszeit!$X$21,IF(($AH34+AQ$15)&lt;Regelungszeit!$W$23,Regelungszeit!$X$22,Regelungszeit!$X$23)))))))))</f>
        <v>#N/A</v>
      </c>
      <c r="AR34" s="81" t="e">
        <f>IF(($AH34+AR$15)&lt;Regelungszeit!$W$15,Regelungszeit!$X$14,IF(($AH34+AR$15)&lt;Regelungszeit!$W$16,Regelungszeit!$X$15,IF(($AH34+AR$15)&lt;Regelungszeit!$W$17,Regelungszeit!$X$16,IF(($AH34+AR$15)&lt;Regelungszeit!$W$18,Regelungszeit!$X$17,IF(($AH34+AR$15)&lt;Regelungszeit!$W$19,Regelungszeit!$X$18,IF(($AH34+AR$15)&lt;Regelungszeit!$W$20,Regelungszeit!$X$19,IF(($AH34+AR$15)&lt;Regelungszeit!$W$21,Regelungszeit!$X$20,IF(($AH34+AR$15)&lt;Regelungszeit!$W$22,Regelungszeit!$X$21,IF(($AH34+AR$15)&lt;Regelungszeit!$W$23,Regelungszeit!$X$22,Regelungszeit!$X$23)))))))))</f>
        <v>#N/A</v>
      </c>
      <c r="AS34" s="81" t="e">
        <f>IF(($AH34+AS$15)&lt;Regelungszeit!$W$15,Regelungszeit!$X$14,IF(($AH34+AS$15)&lt;Regelungszeit!$W$16,Regelungszeit!$X$15,IF(($AH34+AS$15)&lt;Regelungszeit!$W$17,Regelungszeit!$X$16,IF(($AH34+AS$15)&lt;Regelungszeit!$W$18,Regelungszeit!$X$17,IF(($AH34+AS$15)&lt;Regelungszeit!$W$19,Regelungszeit!$X$18,IF(($AH34+AS$15)&lt;Regelungszeit!$W$20,Regelungszeit!$X$19,IF(($AH34+AS$15)&lt;Regelungszeit!$W$21,Regelungszeit!$X$20,IF(($AH34+AS$15)&lt;Regelungszeit!$W$22,Regelungszeit!$X$21,IF(($AH34+AS$15)&lt;Regelungszeit!$W$23,Regelungszeit!$X$22,Regelungszeit!$X$23)))))))))</f>
        <v>#N/A</v>
      </c>
      <c r="AT34" s="81" t="e">
        <f>IF(($AH34+AT$15)&lt;Regelungszeit!$W$15,Regelungszeit!$X$14,IF(($AH34+AT$15)&lt;Regelungszeit!$W$16,Regelungszeit!$X$15,IF(($AH34+AT$15)&lt;Regelungszeit!$W$17,Regelungszeit!$X$16,IF(($AH34+AT$15)&lt;Regelungszeit!$W$18,Regelungszeit!$X$17,IF(($AH34+AT$15)&lt;Regelungszeit!$W$19,Regelungszeit!$X$18,IF(($AH34+AT$15)&lt;Regelungszeit!$W$20,Regelungszeit!$X$19,IF(($AH34+AT$15)&lt;Regelungszeit!$W$21,Regelungszeit!$X$20,IF(($AH34+AT$15)&lt;Regelungszeit!$W$22,Regelungszeit!$X$21,IF(($AH34+AT$15)&lt;Regelungszeit!$W$23,Regelungszeit!$X$22,Regelungszeit!$X$23)))))))))</f>
        <v>#N/A</v>
      </c>
      <c r="AU34" s="81" t="e">
        <f>IF(($AH34+AU$15)&lt;Regelungszeit!$W$15,Regelungszeit!$X$14,IF(($AH34+AU$15)&lt;Regelungszeit!$W$16,Regelungszeit!$X$15,IF(($AH34+AU$15)&lt;Regelungszeit!$W$17,Regelungszeit!$X$16,IF(($AH34+AU$15)&lt;Regelungszeit!$W$18,Regelungszeit!$X$17,IF(($AH34+AU$15)&lt;Regelungszeit!$W$19,Regelungszeit!$X$18,IF(($AH34+AU$15)&lt;Regelungszeit!$W$20,Regelungszeit!$X$19,IF(($AH34+AU$15)&lt;Regelungszeit!$W$21,Regelungszeit!$X$20,IF(($AH34+AU$15)&lt;Regelungszeit!$W$22,Regelungszeit!$X$21,IF(($AH34+AU$15)&lt;Regelungszeit!$W$23,Regelungszeit!$X$22,Regelungszeit!$X$23)))))))))</f>
        <v>#N/A</v>
      </c>
      <c r="AV34" s="81" t="e">
        <f>IF(($AH34+AV$15)&lt;Regelungszeit!$W$15,Regelungszeit!$X$14,IF(($AH34+AV$15)&lt;Regelungszeit!$W$16,Regelungszeit!$X$15,IF(($AH34+AV$15)&lt;Regelungszeit!$W$17,Regelungszeit!$X$16,IF(($AH34+AV$15)&lt;Regelungszeit!$W$18,Regelungszeit!$X$17,IF(($AH34+AV$15)&lt;Regelungszeit!$W$19,Regelungszeit!$X$18,IF(($AH34+AV$15)&lt;Regelungszeit!$W$20,Regelungszeit!$X$19,IF(($AH34+AV$15)&lt;Regelungszeit!$W$21,Regelungszeit!$X$20,IF(($AH34+AV$15)&lt;Regelungszeit!$W$22,Regelungszeit!$X$21,IF(($AH34+AV$15)&lt;Regelungszeit!$W$23,Regelungszeit!$X$22,Regelungszeit!$X$23)))))))))</f>
        <v>#N/A</v>
      </c>
      <c r="AW34" s="81" t="e">
        <f>IF(($AH34+AW$15)&lt;Regelungszeit!$W$15,Regelungszeit!$X$14,IF(($AH34+AW$15)&lt;Regelungszeit!$W$16,Regelungszeit!$X$15,IF(($AH34+AW$15)&lt;Regelungszeit!$W$17,Regelungszeit!$X$16,IF(($AH34+AW$15)&lt;Regelungszeit!$W$18,Regelungszeit!$X$17,IF(($AH34+AW$15)&lt;Regelungszeit!$W$19,Regelungszeit!$X$18,IF(($AH34+AW$15)&lt;Regelungszeit!$W$20,Regelungszeit!$X$19,IF(($AH34+AW$15)&lt;Regelungszeit!$W$21,Regelungszeit!$X$20,IF(($AH34+AW$15)&lt;Regelungszeit!$W$22,Regelungszeit!$X$21,IF(($AH34+AW$15)&lt;Regelungszeit!$W$23,Regelungszeit!$X$22,Regelungszeit!$X$23)))))))))</f>
        <v>#N/A</v>
      </c>
      <c r="AX34" s="82" t="e">
        <f t="shared" si="14"/>
        <v>#N/A</v>
      </c>
    </row>
    <row r="35" spans="1:50">
      <c r="A35" s="56" t="e">
        <f>IF(B35=Regelungszeit!$F$31,"Ende Regelung",IF(B35=Regelungszeit!$F$32,"Ende Hochfahrrampe",""))</f>
        <v>#N/A</v>
      </c>
      <c r="B35" s="57">
        <v>21</v>
      </c>
      <c r="C35" s="58" t="e">
        <f t="shared" si="12"/>
        <v>#N/A</v>
      </c>
      <c r="D35" s="59" t="e">
        <f t="shared" si="13"/>
        <v>#N/A</v>
      </c>
      <c r="E35" s="155"/>
      <c r="F35" s="247" t="e">
        <f>MATCH(INT(C35),Zuteilung!A:A,0)</f>
        <v>#N/A</v>
      </c>
      <c r="G35" s="61" t="e">
        <f>IF(OR(C35&lt;INDEX(Zuteilung!C:C,F35),C35&gt;INDEX(Zuteilung!D:D,F35)),FALSE,TRUE)</f>
        <v>#N/A</v>
      </c>
      <c r="H35" s="60" t="e">
        <f>IF(B35&lt;=Regelungszeit!$F$32,H34+Regelungszeit!$F$28,"")</f>
        <v>#N/A</v>
      </c>
      <c r="I35" s="60"/>
      <c r="J35" s="60"/>
      <c r="K35" s="60"/>
      <c r="L35" s="61" t="e">
        <f t="shared" si="0"/>
        <v>#N/A</v>
      </c>
      <c r="M35" s="106" t="e">
        <f t="shared" si="5"/>
        <v>#N/A</v>
      </c>
      <c r="N35" s="61" t="e">
        <f>IF(M35="","",IF(M35=1,0,IF(M35=1,0,Dateneingabe!$G$10*M35)))</f>
        <v>#N/A</v>
      </c>
      <c r="O35" s="252">
        <f t="shared" si="9"/>
        <v>0</v>
      </c>
      <c r="P35" s="63">
        <f>IF(O35="","",O35*(Dateneingabe!$G$10/100))</f>
        <v>0</v>
      </c>
      <c r="Q35" s="63">
        <f t="shared" si="10"/>
        <v>0</v>
      </c>
      <c r="R35" s="63" t="e">
        <f>IF(C35="","",IF(Dateneingabe!$G$17&lt;40909,Zeitreihe!P35,Zeitreihe!Q35))</f>
        <v>#N/A</v>
      </c>
      <c r="S35" s="68" t="str">
        <f>IF($T$14=0,"",IF(H35="","",IF(E35="","Ist-Arbeit fehlt",IF(L35&gt;Dateneingabe!$G$8,"Ist-Arbeit unplausibel",""))))</f>
        <v/>
      </c>
      <c r="T35" s="30">
        <f t="shared" si="1"/>
        <v>0</v>
      </c>
      <c r="U35" s="30">
        <f t="shared" si="6"/>
        <v>0</v>
      </c>
      <c r="X35" s="80"/>
      <c r="Y35" s="79"/>
      <c r="Z35" s="81"/>
      <c r="AA35" s="81"/>
      <c r="AB35" s="81"/>
      <c r="AC35" s="81"/>
      <c r="AD35" s="81"/>
      <c r="AE35" s="81"/>
      <c r="AF35" s="30" t="e">
        <f t="shared" si="7"/>
        <v>#N/A</v>
      </c>
      <c r="AG35" s="80" t="e">
        <f t="shared" si="11"/>
        <v>#N/A</v>
      </c>
      <c r="AH35" s="79" t="e">
        <f t="shared" si="8"/>
        <v>#N/A</v>
      </c>
      <c r="AI35" s="81" t="e">
        <f>IF(($AH35+AI$15)&lt;Regelungszeit!$W$15,Regelungszeit!$X$14,IF(($AH35+AI$15)&lt;Regelungszeit!$W$16,Regelungszeit!$X$15,IF(($AH35+AI$15)&lt;Regelungszeit!$W$17,Regelungszeit!$X$16,IF(($AH35+AI$15)&lt;Regelungszeit!$W$18,Regelungszeit!$X$17,IF(($AH35+AI$15)&lt;Regelungszeit!$W$19,Regelungszeit!$X$18,IF(($AH35+AI$15)&lt;Regelungszeit!$W$20,Regelungszeit!$X$19,IF(($AH35+AI$15)&lt;Regelungszeit!$W$21,Regelungszeit!$X$20,IF(($AH35+AI$15)&lt;Regelungszeit!$W$22,Regelungszeit!$X$21,IF(($AH35+AI$15)&lt;Regelungszeit!$W$23,Regelungszeit!$X$22,Regelungszeit!$X$23)))))))))</f>
        <v>#N/A</v>
      </c>
      <c r="AJ35" s="81" t="e">
        <f>IF(($AH35+AJ$15)&lt;Regelungszeit!$W$15,Regelungszeit!$X$14,IF(($AH35+AJ$15)&lt;Regelungszeit!$W$16,Regelungszeit!$X$15,IF(($AH35+AJ$15)&lt;Regelungszeit!$W$17,Regelungszeit!$X$16,IF(($AH35+AJ$15)&lt;Regelungszeit!$W$18,Regelungszeit!$X$17,IF(($AH35+AJ$15)&lt;Regelungszeit!$W$19,Regelungszeit!$X$18,IF(($AH35+AJ$15)&lt;Regelungszeit!$W$20,Regelungszeit!$X$19,IF(($AH35+AJ$15)&lt;Regelungszeit!$W$21,Regelungszeit!$X$20,IF(($AH35+AJ$15)&lt;Regelungszeit!$W$22,Regelungszeit!$X$21,IF(($AH35+AJ$15)&lt;Regelungszeit!$W$23,Regelungszeit!$X$22,Regelungszeit!$X$23)))))))))</f>
        <v>#N/A</v>
      </c>
      <c r="AK35" s="81" t="e">
        <f>IF(($AH35+AK$15)&lt;Regelungszeit!$W$15,Regelungszeit!$X$14,IF(($AH35+AK$15)&lt;Regelungszeit!$W$16,Regelungszeit!$X$15,IF(($AH35+AK$15)&lt;Regelungszeit!$W$17,Regelungszeit!$X$16,IF(($AH35+AK$15)&lt;Regelungszeit!$W$18,Regelungszeit!$X$17,IF(($AH35+AK$15)&lt;Regelungszeit!$W$19,Regelungszeit!$X$18,IF(($AH35+AK$15)&lt;Regelungszeit!$W$20,Regelungszeit!$X$19,IF(($AH35+AK$15)&lt;Regelungszeit!$W$21,Regelungszeit!$X$20,IF(($AH35+AK$15)&lt;Regelungszeit!$W$22,Regelungszeit!$X$21,IF(($AH35+AK$15)&lt;Regelungszeit!$W$23,Regelungszeit!$X$22,Regelungszeit!$X$23)))))))))</f>
        <v>#N/A</v>
      </c>
      <c r="AL35" s="81" t="e">
        <f>IF(($AH35+AL$15)&lt;Regelungszeit!$W$15,Regelungszeit!$X$14,IF(($AH35+AL$15)&lt;Regelungszeit!$W$16,Regelungszeit!$X$15,IF(($AH35+AL$15)&lt;Regelungszeit!$W$17,Regelungszeit!$X$16,IF(($AH35+AL$15)&lt;Regelungszeit!$W$18,Regelungszeit!$X$17,IF(($AH35+AL$15)&lt;Regelungszeit!$W$19,Regelungszeit!$X$18,IF(($AH35+AL$15)&lt;Regelungszeit!$W$20,Regelungszeit!$X$19,IF(($AH35+AL$15)&lt;Regelungszeit!$W$21,Regelungszeit!$X$20,IF(($AH35+AL$15)&lt;Regelungszeit!$W$22,Regelungszeit!$X$21,IF(($AH35+AL$15)&lt;Regelungszeit!$W$23,Regelungszeit!$X$22,Regelungszeit!$X$23)))))))))</f>
        <v>#N/A</v>
      </c>
      <c r="AM35" s="81" t="e">
        <f>IF(($AH35+AM$15)&lt;Regelungszeit!$W$15,Regelungszeit!$X$14,IF(($AH35+AM$15)&lt;Regelungszeit!$W$16,Regelungszeit!$X$15,IF(($AH35+AM$15)&lt;Regelungszeit!$W$17,Regelungszeit!$X$16,IF(($AH35+AM$15)&lt;Regelungszeit!$W$18,Regelungszeit!$X$17,IF(($AH35+AM$15)&lt;Regelungszeit!$W$19,Regelungszeit!$X$18,IF(($AH35+AM$15)&lt;Regelungszeit!$W$20,Regelungszeit!$X$19,IF(($AH35+AM$15)&lt;Regelungszeit!$W$21,Regelungszeit!$X$20,IF(($AH35+AM$15)&lt;Regelungszeit!$W$22,Regelungszeit!$X$21,IF(($AH35+AM$15)&lt;Regelungszeit!$W$23,Regelungszeit!$X$22,Regelungszeit!$X$23)))))))))</f>
        <v>#N/A</v>
      </c>
      <c r="AN35" s="81" t="e">
        <f>IF(($AH35+AN$15)&lt;Regelungszeit!$W$15,Regelungszeit!$X$14,IF(($AH35+AN$15)&lt;Regelungszeit!$W$16,Regelungszeit!$X$15,IF(($AH35+AN$15)&lt;Regelungszeit!$W$17,Regelungszeit!$X$16,IF(($AH35+AN$15)&lt;Regelungszeit!$W$18,Regelungszeit!$X$17,IF(($AH35+AN$15)&lt;Regelungszeit!$W$19,Regelungszeit!$X$18,IF(($AH35+AN$15)&lt;Regelungszeit!$W$20,Regelungszeit!$X$19,IF(($AH35+AN$15)&lt;Regelungszeit!$W$21,Regelungszeit!$X$20,IF(($AH35+AN$15)&lt;Regelungszeit!$W$22,Regelungszeit!$X$21,IF(($AH35+AN$15)&lt;Regelungszeit!$W$23,Regelungszeit!$X$22,Regelungszeit!$X$23)))))))))</f>
        <v>#N/A</v>
      </c>
      <c r="AO35" s="81" t="e">
        <f>IF(($AH35+AO$15)&lt;Regelungszeit!$W$15,Regelungszeit!$X$14,IF(($AH35+AO$15)&lt;Regelungszeit!$W$16,Regelungszeit!$X$15,IF(($AH35+AO$15)&lt;Regelungszeit!$W$17,Regelungszeit!$X$16,IF(($AH35+AO$15)&lt;Regelungszeit!$W$18,Regelungszeit!$X$17,IF(($AH35+AO$15)&lt;Regelungszeit!$W$19,Regelungszeit!$X$18,IF(($AH35+AO$15)&lt;Regelungszeit!$W$20,Regelungszeit!$X$19,IF(($AH35+AO$15)&lt;Regelungszeit!$W$21,Regelungszeit!$X$20,IF(($AH35+AO$15)&lt;Regelungszeit!$W$22,Regelungszeit!$X$21,IF(($AH35+AO$15)&lt;Regelungszeit!$W$23,Regelungszeit!$X$22,Regelungszeit!$X$23)))))))))</f>
        <v>#N/A</v>
      </c>
      <c r="AP35" s="81" t="e">
        <f>IF(($AH35+AP$15)&lt;Regelungszeit!$W$15,Regelungszeit!$X$14,IF(($AH35+AP$15)&lt;Regelungszeit!$W$16,Regelungszeit!$X$15,IF(($AH35+AP$15)&lt;Regelungszeit!$W$17,Regelungszeit!$X$16,IF(($AH35+AP$15)&lt;Regelungszeit!$W$18,Regelungszeit!$X$17,IF(($AH35+AP$15)&lt;Regelungszeit!$W$19,Regelungszeit!$X$18,IF(($AH35+AP$15)&lt;Regelungszeit!$W$20,Regelungszeit!$X$19,IF(($AH35+AP$15)&lt;Regelungszeit!$W$21,Regelungszeit!$X$20,IF(($AH35+AP$15)&lt;Regelungszeit!$W$22,Regelungszeit!$X$21,IF(($AH35+AP$15)&lt;Regelungszeit!$W$23,Regelungszeit!$X$22,Regelungszeit!$X$23)))))))))</f>
        <v>#N/A</v>
      </c>
      <c r="AQ35" s="81" t="e">
        <f>IF(($AH35+AQ$15)&lt;Regelungszeit!$W$15,Regelungszeit!$X$14,IF(($AH35+AQ$15)&lt;Regelungszeit!$W$16,Regelungszeit!$X$15,IF(($AH35+AQ$15)&lt;Regelungszeit!$W$17,Regelungszeit!$X$16,IF(($AH35+AQ$15)&lt;Regelungszeit!$W$18,Regelungszeit!$X$17,IF(($AH35+AQ$15)&lt;Regelungszeit!$W$19,Regelungszeit!$X$18,IF(($AH35+AQ$15)&lt;Regelungszeit!$W$20,Regelungszeit!$X$19,IF(($AH35+AQ$15)&lt;Regelungszeit!$W$21,Regelungszeit!$X$20,IF(($AH35+AQ$15)&lt;Regelungszeit!$W$22,Regelungszeit!$X$21,IF(($AH35+AQ$15)&lt;Regelungszeit!$W$23,Regelungszeit!$X$22,Regelungszeit!$X$23)))))))))</f>
        <v>#N/A</v>
      </c>
      <c r="AR35" s="81" t="e">
        <f>IF(($AH35+AR$15)&lt;Regelungszeit!$W$15,Regelungszeit!$X$14,IF(($AH35+AR$15)&lt;Regelungszeit!$W$16,Regelungszeit!$X$15,IF(($AH35+AR$15)&lt;Regelungszeit!$W$17,Regelungszeit!$X$16,IF(($AH35+AR$15)&lt;Regelungszeit!$W$18,Regelungszeit!$X$17,IF(($AH35+AR$15)&lt;Regelungszeit!$W$19,Regelungszeit!$X$18,IF(($AH35+AR$15)&lt;Regelungszeit!$W$20,Regelungszeit!$X$19,IF(($AH35+AR$15)&lt;Regelungszeit!$W$21,Regelungszeit!$X$20,IF(($AH35+AR$15)&lt;Regelungszeit!$W$22,Regelungszeit!$X$21,IF(($AH35+AR$15)&lt;Regelungszeit!$W$23,Regelungszeit!$X$22,Regelungszeit!$X$23)))))))))</f>
        <v>#N/A</v>
      </c>
      <c r="AS35" s="81" t="e">
        <f>IF(($AH35+AS$15)&lt;Regelungszeit!$W$15,Regelungszeit!$X$14,IF(($AH35+AS$15)&lt;Regelungszeit!$W$16,Regelungszeit!$X$15,IF(($AH35+AS$15)&lt;Regelungszeit!$W$17,Regelungszeit!$X$16,IF(($AH35+AS$15)&lt;Regelungszeit!$W$18,Regelungszeit!$X$17,IF(($AH35+AS$15)&lt;Regelungszeit!$W$19,Regelungszeit!$X$18,IF(($AH35+AS$15)&lt;Regelungszeit!$W$20,Regelungszeit!$X$19,IF(($AH35+AS$15)&lt;Regelungszeit!$W$21,Regelungszeit!$X$20,IF(($AH35+AS$15)&lt;Regelungszeit!$W$22,Regelungszeit!$X$21,IF(($AH35+AS$15)&lt;Regelungszeit!$W$23,Regelungszeit!$X$22,Regelungszeit!$X$23)))))))))</f>
        <v>#N/A</v>
      </c>
      <c r="AT35" s="81" t="e">
        <f>IF(($AH35+AT$15)&lt;Regelungszeit!$W$15,Regelungszeit!$X$14,IF(($AH35+AT$15)&lt;Regelungszeit!$W$16,Regelungszeit!$X$15,IF(($AH35+AT$15)&lt;Regelungszeit!$W$17,Regelungszeit!$X$16,IF(($AH35+AT$15)&lt;Regelungszeit!$W$18,Regelungszeit!$X$17,IF(($AH35+AT$15)&lt;Regelungszeit!$W$19,Regelungszeit!$X$18,IF(($AH35+AT$15)&lt;Regelungszeit!$W$20,Regelungszeit!$X$19,IF(($AH35+AT$15)&lt;Regelungszeit!$W$21,Regelungszeit!$X$20,IF(($AH35+AT$15)&lt;Regelungszeit!$W$22,Regelungszeit!$X$21,IF(($AH35+AT$15)&lt;Regelungszeit!$W$23,Regelungszeit!$X$22,Regelungszeit!$X$23)))))))))</f>
        <v>#N/A</v>
      </c>
      <c r="AU35" s="81" t="e">
        <f>IF(($AH35+AU$15)&lt;Regelungszeit!$W$15,Regelungszeit!$X$14,IF(($AH35+AU$15)&lt;Regelungszeit!$W$16,Regelungszeit!$X$15,IF(($AH35+AU$15)&lt;Regelungszeit!$W$17,Regelungszeit!$X$16,IF(($AH35+AU$15)&lt;Regelungszeit!$W$18,Regelungszeit!$X$17,IF(($AH35+AU$15)&lt;Regelungszeit!$W$19,Regelungszeit!$X$18,IF(($AH35+AU$15)&lt;Regelungszeit!$W$20,Regelungszeit!$X$19,IF(($AH35+AU$15)&lt;Regelungszeit!$W$21,Regelungszeit!$X$20,IF(($AH35+AU$15)&lt;Regelungszeit!$W$22,Regelungszeit!$X$21,IF(($AH35+AU$15)&lt;Regelungszeit!$W$23,Regelungszeit!$X$22,Regelungszeit!$X$23)))))))))</f>
        <v>#N/A</v>
      </c>
      <c r="AV35" s="81" t="e">
        <f>IF(($AH35+AV$15)&lt;Regelungszeit!$W$15,Regelungszeit!$X$14,IF(($AH35+AV$15)&lt;Regelungszeit!$W$16,Regelungszeit!$X$15,IF(($AH35+AV$15)&lt;Regelungszeit!$W$17,Regelungszeit!$X$16,IF(($AH35+AV$15)&lt;Regelungszeit!$W$18,Regelungszeit!$X$17,IF(($AH35+AV$15)&lt;Regelungszeit!$W$19,Regelungszeit!$X$18,IF(($AH35+AV$15)&lt;Regelungszeit!$W$20,Regelungszeit!$X$19,IF(($AH35+AV$15)&lt;Regelungszeit!$W$21,Regelungszeit!$X$20,IF(($AH35+AV$15)&lt;Regelungszeit!$W$22,Regelungszeit!$X$21,IF(($AH35+AV$15)&lt;Regelungszeit!$W$23,Regelungszeit!$X$22,Regelungszeit!$X$23)))))))))</f>
        <v>#N/A</v>
      </c>
      <c r="AW35" s="81" t="e">
        <f>IF(($AH35+AW$15)&lt;Regelungszeit!$W$15,Regelungszeit!$X$14,IF(($AH35+AW$15)&lt;Regelungszeit!$W$16,Regelungszeit!$X$15,IF(($AH35+AW$15)&lt;Regelungszeit!$W$17,Regelungszeit!$X$16,IF(($AH35+AW$15)&lt;Regelungszeit!$W$18,Regelungszeit!$X$17,IF(($AH35+AW$15)&lt;Regelungszeit!$W$19,Regelungszeit!$X$18,IF(($AH35+AW$15)&lt;Regelungszeit!$W$20,Regelungszeit!$X$19,IF(($AH35+AW$15)&lt;Regelungszeit!$W$21,Regelungszeit!$X$20,IF(($AH35+AW$15)&lt;Regelungszeit!$W$22,Regelungszeit!$X$21,IF(($AH35+AW$15)&lt;Regelungszeit!$W$23,Regelungszeit!$X$22,Regelungszeit!$X$23)))))))))</f>
        <v>#N/A</v>
      </c>
      <c r="AX35" s="82" t="e">
        <f t="shared" si="14"/>
        <v>#N/A</v>
      </c>
    </row>
    <row r="36" spans="1:50">
      <c r="A36" s="56" t="e">
        <f>IF(B36=Regelungszeit!$F$31,"Ende Regelung",IF(B36=Regelungszeit!$F$32,"Ende Hochfahrrampe",""))</f>
        <v>#N/A</v>
      </c>
      <c r="B36" s="57">
        <v>22</v>
      </c>
      <c r="C36" s="58" t="e">
        <f t="shared" si="12"/>
        <v>#N/A</v>
      </c>
      <c r="D36" s="59" t="e">
        <f t="shared" si="13"/>
        <v>#N/A</v>
      </c>
      <c r="E36" s="155"/>
      <c r="F36" s="247" t="e">
        <f>MATCH(INT(C36),Zuteilung!A:A,0)</f>
        <v>#N/A</v>
      </c>
      <c r="G36" s="61" t="e">
        <f>IF(OR(C36&lt;INDEX(Zuteilung!C:C,F36),C36&gt;INDEX(Zuteilung!D:D,F36)),FALSE,TRUE)</f>
        <v>#N/A</v>
      </c>
      <c r="H36" s="60" t="e">
        <f>IF(B36&lt;=Regelungszeit!$F$32,H35+Regelungszeit!$F$28,"")</f>
        <v>#N/A</v>
      </c>
      <c r="I36" s="60"/>
      <c r="J36" s="60"/>
      <c r="K36" s="60"/>
      <c r="L36" s="61" t="e">
        <f t="shared" si="0"/>
        <v>#N/A</v>
      </c>
      <c r="M36" s="106" t="e">
        <f t="shared" si="5"/>
        <v>#N/A</v>
      </c>
      <c r="N36" s="61" t="e">
        <f>IF(M36="","",IF(M36=1,0,IF(M36=1,0,Dateneingabe!$G$10*M36)))</f>
        <v>#N/A</v>
      </c>
      <c r="O36" s="252">
        <f t="shared" si="9"/>
        <v>0</v>
      </c>
      <c r="P36" s="63">
        <f>IF(O36="","",O36*(Dateneingabe!$G$10/100))</f>
        <v>0</v>
      </c>
      <c r="Q36" s="63">
        <f t="shared" si="10"/>
        <v>0</v>
      </c>
      <c r="R36" s="63" t="e">
        <f>IF(C36="","",IF(Dateneingabe!$G$17&lt;40909,Zeitreihe!P36,Zeitreihe!Q36))</f>
        <v>#N/A</v>
      </c>
      <c r="S36" s="68" t="str">
        <f>IF($T$14=0,"",IF(H36="","",IF(E36="","Ist-Arbeit fehlt",IF(L36&gt;Dateneingabe!$G$8,"Ist-Arbeit unplausibel",""))))</f>
        <v/>
      </c>
      <c r="T36" s="30">
        <f t="shared" si="1"/>
        <v>0</v>
      </c>
      <c r="U36" s="30">
        <f t="shared" si="6"/>
        <v>0</v>
      </c>
      <c r="X36" s="80"/>
      <c r="Y36" s="79"/>
      <c r="Z36" s="81"/>
      <c r="AA36" s="81"/>
      <c r="AB36" s="81"/>
      <c r="AC36" s="81"/>
      <c r="AD36" s="81"/>
      <c r="AE36" s="81"/>
      <c r="AF36" s="30" t="e">
        <f t="shared" si="7"/>
        <v>#N/A</v>
      </c>
      <c r="AG36" s="80" t="e">
        <f t="shared" si="11"/>
        <v>#N/A</v>
      </c>
      <c r="AH36" s="79" t="e">
        <f t="shared" si="8"/>
        <v>#N/A</v>
      </c>
      <c r="AI36" s="81" t="e">
        <f>IF(($AH36+AI$15)&lt;Regelungszeit!$W$15,Regelungszeit!$X$14,IF(($AH36+AI$15)&lt;Regelungszeit!$W$16,Regelungszeit!$X$15,IF(($AH36+AI$15)&lt;Regelungszeit!$W$17,Regelungszeit!$X$16,IF(($AH36+AI$15)&lt;Regelungszeit!$W$18,Regelungszeit!$X$17,IF(($AH36+AI$15)&lt;Regelungszeit!$W$19,Regelungszeit!$X$18,IF(($AH36+AI$15)&lt;Regelungszeit!$W$20,Regelungszeit!$X$19,IF(($AH36+AI$15)&lt;Regelungszeit!$W$21,Regelungszeit!$X$20,IF(($AH36+AI$15)&lt;Regelungszeit!$W$22,Regelungszeit!$X$21,IF(($AH36+AI$15)&lt;Regelungszeit!$W$23,Regelungszeit!$X$22,Regelungszeit!$X$23)))))))))</f>
        <v>#N/A</v>
      </c>
      <c r="AJ36" s="81" t="e">
        <f>IF(($AH36+AJ$15)&lt;Regelungszeit!$W$15,Regelungszeit!$X$14,IF(($AH36+AJ$15)&lt;Regelungszeit!$W$16,Regelungszeit!$X$15,IF(($AH36+AJ$15)&lt;Regelungszeit!$W$17,Regelungszeit!$X$16,IF(($AH36+AJ$15)&lt;Regelungszeit!$W$18,Regelungszeit!$X$17,IF(($AH36+AJ$15)&lt;Regelungszeit!$W$19,Regelungszeit!$X$18,IF(($AH36+AJ$15)&lt;Regelungszeit!$W$20,Regelungszeit!$X$19,IF(($AH36+AJ$15)&lt;Regelungszeit!$W$21,Regelungszeit!$X$20,IF(($AH36+AJ$15)&lt;Regelungszeit!$W$22,Regelungszeit!$X$21,IF(($AH36+AJ$15)&lt;Regelungszeit!$W$23,Regelungszeit!$X$22,Regelungszeit!$X$23)))))))))</f>
        <v>#N/A</v>
      </c>
      <c r="AK36" s="81" t="e">
        <f>IF(($AH36+AK$15)&lt;Regelungszeit!$W$15,Regelungszeit!$X$14,IF(($AH36+AK$15)&lt;Regelungszeit!$W$16,Regelungszeit!$X$15,IF(($AH36+AK$15)&lt;Regelungszeit!$W$17,Regelungszeit!$X$16,IF(($AH36+AK$15)&lt;Regelungszeit!$W$18,Regelungszeit!$X$17,IF(($AH36+AK$15)&lt;Regelungszeit!$W$19,Regelungszeit!$X$18,IF(($AH36+AK$15)&lt;Regelungszeit!$W$20,Regelungszeit!$X$19,IF(($AH36+AK$15)&lt;Regelungszeit!$W$21,Regelungszeit!$X$20,IF(($AH36+AK$15)&lt;Regelungszeit!$W$22,Regelungszeit!$X$21,IF(($AH36+AK$15)&lt;Regelungszeit!$W$23,Regelungszeit!$X$22,Regelungszeit!$X$23)))))))))</f>
        <v>#N/A</v>
      </c>
      <c r="AL36" s="81" t="e">
        <f>IF(($AH36+AL$15)&lt;Regelungszeit!$W$15,Regelungszeit!$X$14,IF(($AH36+AL$15)&lt;Regelungszeit!$W$16,Regelungszeit!$X$15,IF(($AH36+AL$15)&lt;Regelungszeit!$W$17,Regelungszeit!$X$16,IF(($AH36+AL$15)&lt;Regelungszeit!$W$18,Regelungszeit!$X$17,IF(($AH36+AL$15)&lt;Regelungszeit!$W$19,Regelungszeit!$X$18,IF(($AH36+AL$15)&lt;Regelungszeit!$W$20,Regelungszeit!$X$19,IF(($AH36+AL$15)&lt;Regelungszeit!$W$21,Regelungszeit!$X$20,IF(($AH36+AL$15)&lt;Regelungszeit!$W$22,Regelungszeit!$X$21,IF(($AH36+AL$15)&lt;Regelungszeit!$W$23,Regelungszeit!$X$22,Regelungszeit!$X$23)))))))))</f>
        <v>#N/A</v>
      </c>
      <c r="AM36" s="81" t="e">
        <f>IF(($AH36+AM$15)&lt;Regelungszeit!$W$15,Regelungszeit!$X$14,IF(($AH36+AM$15)&lt;Regelungszeit!$W$16,Regelungszeit!$X$15,IF(($AH36+AM$15)&lt;Regelungszeit!$W$17,Regelungszeit!$X$16,IF(($AH36+AM$15)&lt;Regelungszeit!$W$18,Regelungszeit!$X$17,IF(($AH36+AM$15)&lt;Regelungszeit!$W$19,Regelungszeit!$X$18,IF(($AH36+AM$15)&lt;Regelungszeit!$W$20,Regelungszeit!$X$19,IF(($AH36+AM$15)&lt;Regelungszeit!$W$21,Regelungszeit!$X$20,IF(($AH36+AM$15)&lt;Regelungszeit!$W$22,Regelungszeit!$X$21,IF(($AH36+AM$15)&lt;Regelungszeit!$W$23,Regelungszeit!$X$22,Regelungszeit!$X$23)))))))))</f>
        <v>#N/A</v>
      </c>
      <c r="AN36" s="81" t="e">
        <f>IF(($AH36+AN$15)&lt;Regelungszeit!$W$15,Regelungszeit!$X$14,IF(($AH36+AN$15)&lt;Regelungszeit!$W$16,Regelungszeit!$X$15,IF(($AH36+AN$15)&lt;Regelungszeit!$W$17,Regelungszeit!$X$16,IF(($AH36+AN$15)&lt;Regelungszeit!$W$18,Regelungszeit!$X$17,IF(($AH36+AN$15)&lt;Regelungszeit!$W$19,Regelungszeit!$X$18,IF(($AH36+AN$15)&lt;Regelungszeit!$W$20,Regelungszeit!$X$19,IF(($AH36+AN$15)&lt;Regelungszeit!$W$21,Regelungszeit!$X$20,IF(($AH36+AN$15)&lt;Regelungszeit!$W$22,Regelungszeit!$X$21,IF(($AH36+AN$15)&lt;Regelungszeit!$W$23,Regelungszeit!$X$22,Regelungszeit!$X$23)))))))))</f>
        <v>#N/A</v>
      </c>
      <c r="AO36" s="81" t="e">
        <f>IF(($AH36+AO$15)&lt;Regelungszeit!$W$15,Regelungszeit!$X$14,IF(($AH36+AO$15)&lt;Regelungszeit!$W$16,Regelungszeit!$X$15,IF(($AH36+AO$15)&lt;Regelungszeit!$W$17,Regelungszeit!$X$16,IF(($AH36+AO$15)&lt;Regelungszeit!$W$18,Regelungszeit!$X$17,IF(($AH36+AO$15)&lt;Regelungszeit!$W$19,Regelungszeit!$X$18,IF(($AH36+AO$15)&lt;Regelungszeit!$W$20,Regelungszeit!$X$19,IF(($AH36+AO$15)&lt;Regelungszeit!$W$21,Regelungszeit!$X$20,IF(($AH36+AO$15)&lt;Regelungszeit!$W$22,Regelungszeit!$X$21,IF(($AH36+AO$15)&lt;Regelungszeit!$W$23,Regelungszeit!$X$22,Regelungszeit!$X$23)))))))))</f>
        <v>#N/A</v>
      </c>
      <c r="AP36" s="81" t="e">
        <f>IF(($AH36+AP$15)&lt;Regelungszeit!$W$15,Regelungszeit!$X$14,IF(($AH36+AP$15)&lt;Regelungszeit!$W$16,Regelungszeit!$X$15,IF(($AH36+AP$15)&lt;Regelungszeit!$W$17,Regelungszeit!$X$16,IF(($AH36+AP$15)&lt;Regelungszeit!$W$18,Regelungszeit!$X$17,IF(($AH36+AP$15)&lt;Regelungszeit!$W$19,Regelungszeit!$X$18,IF(($AH36+AP$15)&lt;Regelungszeit!$W$20,Regelungszeit!$X$19,IF(($AH36+AP$15)&lt;Regelungszeit!$W$21,Regelungszeit!$X$20,IF(($AH36+AP$15)&lt;Regelungszeit!$W$22,Regelungszeit!$X$21,IF(($AH36+AP$15)&lt;Regelungszeit!$W$23,Regelungszeit!$X$22,Regelungszeit!$X$23)))))))))</f>
        <v>#N/A</v>
      </c>
      <c r="AQ36" s="81" t="e">
        <f>IF(($AH36+AQ$15)&lt;Regelungszeit!$W$15,Regelungszeit!$X$14,IF(($AH36+AQ$15)&lt;Regelungszeit!$W$16,Regelungszeit!$X$15,IF(($AH36+AQ$15)&lt;Regelungszeit!$W$17,Regelungszeit!$X$16,IF(($AH36+AQ$15)&lt;Regelungszeit!$W$18,Regelungszeit!$X$17,IF(($AH36+AQ$15)&lt;Regelungszeit!$W$19,Regelungszeit!$X$18,IF(($AH36+AQ$15)&lt;Regelungszeit!$W$20,Regelungszeit!$X$19,IF(($AH36+AQ$15)&lt;Regelungszeit!$W$21,Regelungszeit!$X$20,IF(($AH36+AQ$15)&lt;Regelungszeit!$W$22,Regelungszeit!$X$21,IF(($AH36+AQ$15)&lt;Regelungszeit!$W$23,Regelungszeit!$X$22,Regelungszeit!$X$23)))))))))</f>
        <v>#N/A</v>
      </c>
      <c r="AR36" s="81" t="e">
        <f>IF(($AH36+AR$15)&lt;Regelungszeit!$W$15,Regelungszeit!$X$14,IF(($AH36+AR$15)&lt;Regelungszeit!$W$16,Regelungszeit!$X$15,IF(($AH36+AR$15)&lt;Regelungszeit!$W$17,Regelungszeit!$X$16,IF(($AH36+AR$15)&lt;Regelungszeit!$W$18,Regelungszeit!$X$17,IF(($AH36+AR$15)&lt;Regelungszeit!$W$19,Regelungszeit!$X$18,IF(($AH36+AR$15)&lt;Regelungszeit!$W$20,Regelungszeit!$X$19,IF(($AH36+AR$15)&lt;Regelungszeit!$W$21,Regelungszeit!$X$20,IF(($AH36+AR$15)&lt;Regelungszeit!$W$22,Regelungszeit!$X$21,IF(($AH36+AR$15)&lt;Regelungszeit!$W$23,Regelungszeit!$X$22,Regelungszeit!$X$23)))))))))</f>
        <v>#N/A</v>
      </c>
      <c r="AS36" s="81" t="e">
        <f>IF(($AH36+AS$15)&lt;Regelungszeit!$W$15,Regelungszeit!$X$14,IF(($AH36+AS$15)&lt;Regelungszeit!$W$16,Regelungszeit!$X$15,IF(($AH36+AS$15)&lt;Regelungszeit!$W$17,Regelungszeit!$X$16,IF(($AH36+AS$15)&lt;Regelungszeit!$W$18,Regelungszeit!$X$17,IF(($AH36+AS$15)&lt;Regelungszeit!$W$19,Regelungszeit!$X$18,IF(($AH36+AS$15)&lt;Regelungszeit!$W$20,Regelungszeit!$X$19,IF(($AH36+AS$15)&lt;Regelungszeit!$W$21,Regelungszeit!$X$20,IF(($AH36+AS$15)&lt;Regelungszeit!$W$22,Regelungszeit!$X$21,IF(($AH36+AS$15)&lt;Regelungszeit!$W$23,Regelungszeit!$X$22,Regelungszeit!$X$23)))))))))</f>
        <v>#N/A</v>
      </c>
      <c r="AT36" s="81" t="e">
        <f>IF(($AH36+AT$15)&lt;Regelungszeit!$W$15,Regelungszeit!$X$14,IF(($AH36+AT$15)&lt;Regelungszeit!$W$16,Regelungszeit!$X$15,IF(($AH36+AT$15)&lt;Regelungszeit!$W$17,Regelungszeit!$X$16,IF(($AH36+AT$15)&lt;Regelungszeit!$W$18,Regelungszeit!$X$17,IF(($AH36+AT$15)&lt;Regelungszeit!$W$19,Regelungszeit!$X$18,IF(($AH36+AT$15)&lt;Regelungszeit!$W$20,Regelungszeit!$X$19,IF(($AH36+AT$15)&lt;Regelungszeit!$W$21,Regelungszeit!$X$20,IF(($AH36+AT$15)&lt;Regelungszeit!$W$22,Regelungszeit!$X$21,IF(($AH36+AT$15)&lt;Regelungszeit!$W$23,Regelungszeit!$X$22,Regelungszeit!$X$23)))))))))</f>
        <v>#N/A</v>
      </c>
      <c r="AU36" s="81" t="e">
        <f>IF(($AH36+AU$15)&lt;Regelungszeit!$W$15,Regelungszeit!$X$14,IF(($AH36+AU$15)&lt;Regelungszeit!$W$16,Regelungszeit!$X$15,IF(($AH36+AU$15)&lt;Regelungszeit!$W$17,Regelungszeit!$X$16,IF(($AH36+AU$15)&lt;Regelungszeit!$W$18,Regelungszeit!$X$17,IF(($AH36+AU$15)&lt;Regelungszeit!$W$19,Regelungszeit!$X$18,IF(($AH36+AU$15)&lt;Regelungszeit!$W$20,Regelungszeit!$X$19,IF(($AH36+AU$15)&lt;Regelungszeit!$W$21,Regelungszeit!$X$20,IF(($AH36+AU$15)&lt;Regelungszeit!$W$22,Regelungszeit!$X$21,IF(($AH36+AU$15)&lt;Regelungszeit!$W$23,Regelungszeit!$X$22,Regelungszeit!$X$23)))))))))</f>
        <v>#N/A</v>
      </c>
      <c r="AV36" s="81" t="e">
        <f>IF(($AH36+AV$15)&lt;Regelungszeit!$W$15,Regelungszeit!$X$14,IF(($AH36+AV$15)&lt;Regelungszeit!$W$16,Regelungszeit!$X$15,IF(($AH36+AV$15)&lt;Regelungszeit!$W$17,Regelungszeit!$X$16,IF(($AH36+AV$15)&lt;Regelungszeit!$W$18,Regelungszeit!$X$17,IF(($AH36+AV$15)&lt;Regelungszeit!$W$19,Regelungszeit!$X$18,IF(($AH36+AV$15)&lt;Regelungszeit!$W$20,Regelungszeit!$X$19,IF(($AH36+AV$15)&lt;Regelungszeit!$W$21,Regelungszeit!$X$20,IF(($AH36+AV$15)&lt;Regelungszeit!$W$22,Regelungszeit!$X$21,IF(($AH36+AV$15)&lt;Regelungszeit!$W$23,Regelungszeit!$X$22,Regelungszeit!$X$23)))))))))</f>
        <v>#N/A</v>
      </c>
      <c r="AW36" s="81" t="e">
        <f>IF(($AH36+AW$15)&lt;Regelungszeit!$W$15,Regelungszeit!$X$14,IF(($AH36+AW$15)&lt;Regelungszeit!$W$16,Regelungszeit!$X$15,IF(($AH36+AW$15)&lt;Regelungszeit!$W$17,Regelungszeit!$X$16,IF(($AH36+AW$15)&lt;Regelungszeit!$W$18,Regelungszeit!$X$17,IF(($AH36+AW$15)&lt;Regelungszeit!$W$19,Regelungszeit!$X$18,IF(($AH36+AW$15)&lt;Regelungszeit!$W$20,Regelungszeit!$X$19,IF(($AH36+AW$15)&lt;Regelungszeit!$W$21,Regelungszeit!$X$20,IF(($AH36+AW$15)&lt;Regelungszeit!$W$22,Regelungszeit!$X$21,IF(($AH36+AW$15)&lt;Regelungszeit!$W$23,Regelungszeit!$X$22,Regelungszeit!$X$23)))))))))</f>
        <v>#N/A</v>
      </c>
      <c r="AX36" s="82" t="e">
        <f t="shared" si="14"/>
        <v>#N/A</v>
      </c>
    </row>
    <row r="37" spans="1:50">
      <c r="A37" s="56" t="e">
        <f>IF(B37=Regelungszeit!$F$31,"Ende Regelung",IF(B37=Regelungszeit!$F$32,"Ende Hochfahrrampe",""))</f>
        <v>#N/A</v>
      </c>
      <c r="B37" s="57">
        <v>23</v>
      </c>
      <c r="C37" s="58" t="e">
        <f t="shared" si="12"/>
        <v>#N/A</v>
      </c>
      <c r="D37" s="59" t="e">
        <f t="shared" si="13"/>
        <v>#N/A</v>
      </c>
      <c r="E37" s="155"/>
      <c r="F37" s="247" t="e">
        <f>MATCH(INT(C37),Zuteilung!A:A,0)</f>
        <v>#N/A</v>
      </c>
      <c r="G37" s="61" t="e">
        <f>IF(OR(C37&lt;INDEX(Zuteilung!C:C,F37),C37&gt;INDEX(Zuteilung!D:D,F37)),FALSE,TRUE)</f>
        <v>#N/A</v>
      </c>
      <c r="H37" s="60" t="e">
        <f>IF(B37&lt;=Regelungszeit!$F$32,H36+Regelungszeit!$F$28,"")</f>
        <v>#N/A</v>
      </c>
      <c r="I37" s="60"/>
      <c r="J37" s="60"/>
      <c r="K37" s="60"/>
      <c r="L37" s="61" t="e">
        <f t="shared" si="0"/>
        <v>#N/A</v>
      </c>
      <c r="M37" s="106" t="e">
        <f t="shared" si="5"/>
        <v>#N/A</v>
      </c>
      <c r="N37" s="61" t="e">
        <f>IF(M37="","",IF(M37=1,0,IF(M37=1,0,Dateneingabe!$G$10*M37)))</f>
        <v>#N/A</v>
      </c>
      <c r="O37" s="252">
        <f t="shared" si="9"/>
        <v>0</v>
      </c>
      <c r="P37" s="63">
        <f>IF(O37="","",O37*(Dateneingabe!$G$10/100))</f>
        <v>0</v>
      </c>
      <c r="Q37" s="63">
        <f t="shared" si="10"/>
        <v>0</v>
      </c>
      <c r="R37" s="63" t="e">
        <f>IF(C37="","",IF(Dateneingabe!$G$17&lt;40909,Zeitreihe!P37,Zeitreihe!Q37))</f>
        <v>#N/A</v>
      </c>
      <c r="S37" s="68" t="str">
        <f>IF($T$14=0,"",IF(H37="","",IF(E37="","Ist-Arbeit fehlt",IF(L37&gt;Dateneingabe!$G$8,"Ist-Arbeit unplausibel",""))))</f>
        <v/>
      </c>
      <c r="T37" s="30">
        <f t="shared" si="1"/>
        <v>0</v>
      </c>
      <c r="U37" s="30">
        <f t="shared" si="6"/>
        <v>0</v>
      </c>
      <c r="X37" s="80"/>
      <c r="Y37" s="79"/>
      <c r="Z37" s="81"/>
      <c r="AA37" s="81"/>
      <c r="AB37" s="81"/>
      <c r="AC37" s="81"/>
      <c r="AD37" s="81"/>
      <c r="AE37" s="81"/>
      <c r="AF37" s="30" t="e">
        <f t="shared" si="7"/>
        <v>#N/A</v>
      </c>
      <c r="AG37" s="80" t="e">
        <f t="shared" si="11"/>
        <v>#N/A</v>
      </c>
      <c r="AH37" s="79" t="e">
        <f t="shared" si="8"/>
        <v>#N/A</v>
      </c>
      <c r="AI37" s="81" t="e">
        <f>IF(($AH37+AI$15)&lt;Regelungszeit!$W$15,Regelungszeit!$X$14,IF(($AH37+AI$15)&lt;Regelungszeit!$W$16,Regelungszeit!$X$15,IF(($AH37+AI$15)&lt;Regelungszeit!$W$17,Regelungszeit!$X$16,IF(($AH37+AI$15)&lt;Regelungszeit!$W$18,Regelungszeit!$X$17,IF(($AH37+AI$15)&lt;Regelungszeit!$W$19,Regelungszeit!$X$18,IF(($AH37+AI$15)&lt;Regelungszeit!$W$20,Regelungszeit!$X$19,IF(($AH37+AI$15)&lt;Regelungszeit!$W$21,Regelungszeit!$X$20,IF(($AH37+AI$15)&lt;Regelungszeit!$W$22,Regelungszeit!$X$21,IF(($AH37+AI$15)&lt;Regelungszeit!$W$23,Regelungszeit!$X$22,Regelungszeit!$X$23)))))))))</f>
        <v>#N/A</v>
      </c>
      <c r="AJ37" s="81" t="e">
        <f>IF(($AH37+AJ$15)&lt;Regelungszeit!$W$15,Regelungszeit!$X$14,IF(($AH37+AJ$15)&lt;Regelungszeit!$W$16,Regelungszeit!$X$15,IF(($AH37+AJ$15)&lt;Regelungszeit!$W$17,Regelungszeit!$X$16,IF(($AH37+AJ$15)&lt;Regelungszeit!$W$18,Regelungszeit!$X$17,IF(($AH37+AJ$15)&lt;Regelungszeit!$W$19,Regelungszeit!$X$18,IF(($AH37+AJ$15)&lt;Regelungszeit!$W$20,Regelungszeit!$X$19,IF(($AH37+AJ$15)&lt;Regelungszeit!$W$21,Regelungszeit!$X$20,IF(($AH37+AJ$15)&lt;Regelungszeit!$W$22,Regelungszeit!$X$21,IF(($AH37+AJ$15)&lt;Regelungszeit!$W$23,Regelungszeit!$X$22,Regelungszeit!$X$23)))))))))</f>
        <v>#N/A</v>
      </c>
      <c r="AK37" s="81" t="e">
        <f>IF(($AH37+AK$15)&lt;Regelungszeit!$W$15,Regelungszeit!$X$14,IF(($AH37+AK$15)&lt;Regelungszeit!$W$16,Regelungszeit!$X$15,IF(($AH37+AK$15)&lt;Regelungszeit!$W$17,Regelungszeit!$X$16,IF(($AH37+AK$15)&lt;Regelungszeit!$W$18,Regelungszeit!$X$17,IF(($AH37+AK$15)&lt;Regelungszeit!$W$19,Regelungszeit!$X$18,IF(($AH37+AK$15)&lt;Regelungszeit!$W$20,Regelungszeit!$X$19,IF(($AH37+AK$15)&lt;Regelungszeit!$W$21,Regelungszeit!$X$20,IF(($AH37+AK$15)&lt;Regelungszeit!$W$22,Regelungszeit!$X$21,IF(($AH37+AK$15)&lt;Regelungszeit!$W$23,Regelungszeit!$X$22,Regelungszeit!$X$23)))))))))</f>
        <v>#N/A</v>
      </c>
      <c r="AL37" s="81" t="e">
        <f>IF(($AH37+AL$15)&lt;Regelungszeit!$W$15,Regelungszeit!$X$14,IF(($AH37+AL$15)&lt;Regelungszeit!$W$16,Regelungszeit!$X$15,IF(($AH37+AL$15)&lt;Regelungszeit!$W$17,Regelungszeit!$X$16,IF(($AH37+AL$15)&lt;Regelungszeit!$W$18,Regelungszeit!$X$17,IF(($AH37+AL$15)&lt;Regelungszeit!$W$19,Regelungszeit!$X$18,IF(($AH37+AL$15)&lt;Regelungszeit!$W$20,Regelungszeit!$X$19,IF(($AH37+AL$15)&lt;Regelungszeit!$W$21,Regelungszeit!$X$20,IF(($AH37+AL$15)&lt;Regelungszeit!$W$22,Regelungszeit!$X$21,IF(($AH37+AL$15)&lt;Regelungszeit!$W$23,Regelungszeit!$X$22,Regelungszeit!$X$23)))))))))</f>
        <v>#N/A</v>
      </c>
      <c r="AM37" s="81" t="e">
        <f>IF(($AH37+AM$15)&lt;Regelungszeit!$W$15,Regelungszeit!$X$14,IF(($AH37+AM$15)&lt;Regelungszeit!$W$16,Regelungszeit!$X$15,IF(($AH37+AM$15)&lt;Regelungszeit!$W$17,Regelungszeit!$X$16,IF(($AH37+AM$15)&lt;Regelungszeit!$W$18,Regelungszeit!$X$17,IF(($AH37+AM$15)&lt;Regelungszeit!$W$19,Regelungszeit!$X$18,IF(($AH37+AM$15)&lt;Regelungszeit!$W$20,Regelungszeit!$X$19,IF(($AH37+AM$15)&lt;Regelungszeit!$W$21,Regelungszeit!$X$20,IF(($AH37+AM$15)&lt;Regelungszeit!$W$22,Regelungszeit!$X$21,IF(($AH37+AM$15)&lt;Regelungszeit!$W$23,Regelungszeit!$X$22,Regelungszeit!$X$23)))))))))</f>
        <v>#N/A</v>
      </c>
      <c r="AN37" s="81" t="e">
        <f>IF(($AH37+AN$15)&lt;Regelungszeit!$W$15,Regelungszeit!$X$14,IF(($AH37+AN$15)&lt;Regelungszeit!$W$16,Regelungszeit!$X$15,IF(($AH37+AN$15)&lt;Regelungszeit!$W$17,Regelungszeit!$X$16,IF(($AH37+AN$15)&lt;Regelungszeit!$W$18,Regelungszeit!$X$17,IF(($AH37+AN$15)&lt;Regelungszeit!$W$19,Regelungszeit!$X$18,IF(($AH37+AN$15)&lt;Regelungszeit!$W$20,Regelungszeit!$X$19,IF(($AH37+AN$15)&lt;Regelungszeit!$W$21,Regelungszeit!$X$20,IF(($AH37+AN$15)&lt;Regelungszeit!$W$22,Regelungszeit!$X$21,IF(($AH37+AN$15)&lt;Regelungszeit!$W$23,Regelungszeit!$X$22,Regelungszeit!$X$23)))))))))</f>
        <v>#N/A</v>
      </c>
      <c r="AO37" s="81" t="e">
        <f>IF(($AH37+AO$15)&lt;Regelungszeit!$W$15,Regelungszeit!$X$14,IF(($AH37+AO$15)&lt;Regelungszeit!$W$16,Regelungszeit!$X$15,IF(($AH37+AO$15)&lt;Regelungszeit!$W$17,Regelungszeit!$X$16,IF(($AH37+AO$15)&lt;Regelungszeit!$W$18,Regelungszeit!$X$17,IF(($AH37+AO$15)&lt;Regelungszeit!$W$19,Regelungszeit!$X$18,IF(($AH37+AO$15)&lt;Regelungszeit!$W$20,Regelungszeit!$X$19,IF(($AH37+AO$15)&lt;Regelungszeit!$W$21,Regelungszeit!$X$20,IF(($AH37+AO$15)&lt;Regelungszeit!$W$22,Regelungszeit!$X$21,IF(($AH37+AO$15)&lt;Regelungszeit!$W$23,Regelungszeit!$X$22,Regelungszeit!$X$23)))))))))</f>
        <v>#N/A</v>
      </c>
      <c r="AP37" s="81" t="e">
        <f>IF(($AH37+AP$15)&lt;Regelungszeit!$W$15,Regelungszeit!$X$14,IF(($AH37+AP$15)&lt;Regelungszeit!$W$16,Regelungszeit!$X$15,IF(($AH37+AP$15)&lt;Regelungszeit!$W$17,Regelungszeit!$X$16,IF(($AH37+AP$15)&lt;Regelungszeit!$W$18,Regelungszeit!$X$17,IF(($AH37+AP$15)&lt;Regelungszeit!$W$19,Regelungszeit!$X$18,IF(($AH37+AP$15)&lt;Regelungszeit!$W$20,Regelungszeit!$X$19,IF(($AH37+AP$15)&lt;Regelungszeit!$W$21,Regelungszeit!$X$20,IF(($AH37+AP$15)&lt;Regelungszeit!$W$22,Regelungszeit!$X$21,IF(($AH37+AP$15)&lt;Regelungszeit!$W$23,Regelungszeit!$X$22,Regelungszeit!$X$23)))))))))</f>
        <v>#N/A</v>
      </c>
      <c r="AQ37" s="81" t="e">
        <f>IF(($AH37+AQ$15)&lt;Regelungszeit!$W$15,Regelungszeit!$X$14,IF(($AH37+AQ$15)&lt;Regelungszeit!$W$16,Regelungszeit!$X$15,IF(($AH37+AQ$15)&lt;Regelungszeit!$W$17,Regelungszeit!$X$16,IF(($AH37+AQ$15)&lt;Regelungszeit!$W$18,Regelungszeit!$X$17,IF(($AH37+AQ$15)&lt;Regelungszeit!$W$19,Regelungszeit!$X$18,IF(($AH37+AQ$15)&lt;Regelungszeit!$W$20,Regelungszeit!$X$19,IF(($AH37+AQ$15)&lt;Regelungszeit!$W$21,Regelungszeit!$X$20,IF(($AH37+AQ$15)&lt;Regelungszeit!$W$22,Regelungszeit!$X$21,IF(($AH37+AQ$15)&lt;Regelungszeit!$W$23,Regelungszeit!$X$22,Regelungszeit!$X$23)))))))))</f>
        <v>#N/A</v>
      </c>
      <c r="AR37" s="81" t="e">
        <f>IF(($AH37+AR$15)&lt;Regelungszeit!$W$15,Regelungszeit!$X$14,IF(($AH37+AR$15)&lt;Regelungszeit!$W$16,Regelungszeit!$X$15,IF(($AH37+AR$15)&lt;Regelungszeit!$W$17,Regelungszeit!$X$16,IF(($AH37+AR$15)&lt;Regelungszeit!$W$18,Regelungszeit!$X$17,IF(($AH37+AR$15)&lt;Regelungszeit!$W$19,Regelungszeit!$X$18,IF(($AH37+AR$15)&lt;Regelungszeit!$W$20,Regelungszeit!$X$19,IF(($AH37+AR$15)&lt;Regelungszeit!$W$21,Regelungszeit!$X$20,IF(($AH37+AR$15)&lt;Regelungszeit!$W$22,Regelungszeit!$X$21,IF(($AH37+AR$15)&lt;Regelungszeit!$W$23,Regelungszeit!$X$22,Regelungszeit!$X$23)))))))))</f>
        <v>#N/A</v>
      </c>
      <c r="AS37" s="81" t="e">
        <f>IF(($AH37+AS$15)&lt;Regelungszeit!$W$15,Regelungszeit!$X$14,IF(($AH37+AS$15)&lt;Regelungszeit!$W$16,Regelungszeit!$X$15,IF(($AH37+AS$15)&lt;Regelungszeit!$W$17,Regelungszeit!$X$16,IF(($AH37+AS$15)&lt;Regelungszeit!$W$18,Regelungszeit!$X$17,IF(($AH37+AS$15)&lt;Regelungszeit!$W$19,Regelungszeit!$X$18,IF(($AH37+AS$15)&lt;Regelungszeit!$W$20,Regelungszeit!$X$19,IF(($AH37+AS$15)&lt;Regelungszeit!$W$21,Regelungszeit!$X$20,IF(($AH37+AS$15)&lt;Regelungszeit!$W$22,Regelungszeit!$X$21,IF(($AH37+AS$15)&lt;Regelungszeit!$W$23,Regelungszeit!$X$22,Regelungszeit!$X$23)))))))))</f>
        <v>#N/A</v>
      </c>
      <c r="AT37" s="81" t="e">
        <f>IF(($AH37+AT$15)&lt;Regelungszeit!$W$15,Regelungszeit!$X$14,IF(($AH37+AT$15)&lt;Regelungszeit!$W$16,Regelungszeit!$X$15,IF(($AH37+AT$15)&lt;Regelungszeit!$W$17,Regelungszeit!$X$16,IF(($AH37+AT$15)&lt;Regelungszeit!$W$18,Regelungszeit!$X$17,IF(($AH37+AT$15)&lt;Regelungszeit!$W$19,Regelungszeit!$X$18,IF(($AH37+AT$15)&lt;Regelungszeit!$W$20,Regelungszeit!$X$19,IF(($AH37+AT$15)&lt;Regelungszeit!$W$21,Regelungszeit!$X$20,IF(($AH37+AT$15)&lt;Regelungszeit!$W$22,Regelungszeit!$X$21,IF(($AH37+AT$15)&lt;Regelungszeit!$W$23,Regelungszeit!$X$22,Regelungszeit!$X$23)))))))))</f>
        <v>#N/A</v>
      </c>
      <c r="AU37" s="81" t="e">
        <f>IF(($AH37+AU$15)&lt;Regelungszeit!$W$15,Regelungszeit!$X$14,IF(($AH37+AU$15)&lt;Regelungszeit!$W$16,Regelungszeit!$X$15,IF(($AH37+AU$15)&lt;Regelungszeit!$W$17,Regelungszeit!$X$16,IF(($AH37+AU$15)&lt;Regelungszeit!$W$18,Regelungszeit!$X$17,IF(($AH37+AU$15)&lt;Regelungszeit!$W$19,Regelungszeit!$X$18,IF(($AH37+AU$15)&lt;Regelungszeit!$W$20,Regelungszeit!$X$19,IF(($AH37+AU$15)&lt;Regelungszeit!$W$21,Regelungszeit!$X$20,IF(($AH37+AU$15)&lt;Regelungszeit!$W$22,Regelungszeit!$X$21,IF(($AH37+AU$15)&lt;Regelungszeit!$W$23,Regelungszeit!$X$22,Regelungszeit!$X$23)))))))))</f>
        <v>#N/A</v>
      </c>
      <c r="AV37" s="81" t="e">
        <f>IF(($AH37+AV$15)&lt;Regelungszeit!$W$15,Regelungszeit!$X$14,IF(($AH37+AV$15)&lt;Regelungszeit!$W$16,Regelungszeit!$X$15,IF(($AH37+AV$15)&lt;Regelungszeit!$W$17,Regelungszeit!$X$16,IF(($AH37+AV$15)&lt;Regelungszeit!$W$18,Regelungszeit!$X$17,IF(($AH37+AV$15)&lt;Regelungszeit!$W$19,Regelungszeit!$X$18,IF(($AH37+AV$15)&lt;Regelungszeit!$W$20,Regelungszeit!$X$19,IF(($AH37+AV$15)&lt;Regelungszeit!$W$21,Regelungszeit!$X$20,IF(($AH37+AV$15)&lt;Regelungszeit!$W$22,Regelungszeit!$X$21,IF(($AH37+AV$15)&lt;Regelungszeit!$W$23,Regelungszeit!$X$22,Regelungszeit!$X$23)))))))))</f>
        <v>#N/A</v>
      </c>
      <c r="AW37" s="81" t="e">
        <f>IF(($AH37+AW$15)&lt;Regelungszeit!$W$15,Regelungszeit!$X$14,IF(($AH37+AW$15)&lt;Regelungszeit!$W$16,Regelungszeit!$X$15,IF(($AH37+AW$15)&lt;Regelungszeit!$W$17,Regelungszeit!$X$16,IF(($AH37+AW$15)&lt;Regelungszeit!$W$18,Regelungszeit!$X$17,IF(($AH37+AW$15)&lt;Regelungszeit!$W$19,Regelungszeit!$X$18,IF(($AH37+AW$15)&lt;Regelungszeit!$W$20,Regelungszeit!$X$19,IF(($AH37+AW$15)&lt;Regelungszeit!$W$21,Regelungszeit!$X$20,IF(($AH37+AW$15)&lt;Regelungszeit!$W$22,Regelungszeit!$X$21,IF(($AH37+AW$15)&lt;Regelungszeit!$W$23,Regelungszeit!$X$22,Regelungszeit!$X$23)))))))))</f>
        <v>#N/A</v>
      </c>
      <c r="AX37" s="82" t="e">
        <f t="shared" si="14"/>
        <v>#N/A</v>
      </c>
    </row>
    <row r="38" spans="1:50">
      <c r="A38" s="56" t="e">
        <f>IF(B38=Regelungszeit!$F$31,"Ende Regelung",IF(B38=Regelungszeit!$F$32,"Ende Hochfahrrampe",""))</f>
        <v>#N/A</v>
      </c>
      <c r="B38" s="57">
        <v>24</v>
      </c>
      <c r="C38" s="58" t="e">
        <f t="shared" ref="C38:C101" si="15">IF(H38="","",H38)</f>
        <v>#N/A</v>
      </c>
      <c r="D38" s="59" t="e">
        <f t="shared" ref="D38:D101" si="16">IF(H38="","",H38)</f>
        <v>#N/A</v>
      </c>
      <c r="E38" s="155"/>
      <c r="F38" s="247" t="e">
        <f>MATCH(INT(C38),Zuteilung!A:A,0)</f>
        <v>#N/A</v>
      </c>
      <c r="G38" s="61" t="e">
        <f>IF(OR(C38&lt;INDEX(Zuteilung!C:C,F38),C38&gt;INDEX(Zuteilung!D:D,F38)),FALSE,TRUE)</f>
        <v>#N/A</v>
      </c>
      <c r="H38" s="60" t="e">
        <f>IF(B38&lt;=Regelungszeit!$F$32,H37+Regelungszeit!$F$28,"")</f>
        <v>#N/A</v>
      </c>
      <c r="I38" s="60"/>
      <c r="J38" s="60"/>
      <c r="K38" s="60"/>
      <c r="L38" s="61" t="e">
        <f t="shared" si="0"/>
        <v>#N/A</v>
      </c>
      <c r="M38" s="106" t="e">
        <f t="shared" si="5"/>
        <v>#N/A</v>
      </c>
      <c r="N38" s="61" t="e">
        <f>IF(M38="","",IF(M38=1,0,IF(M38=1,0,Dateneingabe!$G$10*M38)))</f>
        <v>#N/A</v>
      </c>
      <c r="O38" s="252">
        <f t="shared" si="9"/>
        <v>0</v>
      </c>
      <c r="P38" s="63">
        <f>IF(O38="","",O38*(Dateneingabe!$G$10/100))</f>
        <v>0</v>
      </c>
      <c r="Q38" s="63">
        <f t="shared" si="10"/>
        <v>0</v>
      </c>
      <c r="R38" s="63" t="e">
        <f>IF(C38="","",IF(Dateneingabe!$G$17&lt;40909,Zeitreihe!P38,Zeitreihe!Q38))</f>
        <v>#N/A</v>
      </c>
      <c r="S38" s="68" t="str">
        <f>IF($T$14=0,"",IF(H38="","",IF(E38="","Ist-Arbeit fehlt",IF(L38&gt;Dateneingabe!$G$8,"Ist-Arbeit unplausibel",""))))</f>
        <v/>
      </c>
      <c r="T38" s="30">
        <f t="shared" si="1"/>
        <v>0</v>
      </c>
      <c r="U38" s="30">
        <f t="shared" si="6"/>
        <v>0</v>
      </c>
      <c r="X38" s="80"/>
      <c r="Y38" s="79"/>
      <c r="Z38" s="81"/>
      <c r="AA38" s="81"/>
      <c r="AB38" s="81"/>
      <c r="AC38" s="81"/>
      <c r="AD38" s="81"/>
      <c r="AE38" s="81"/>
      <c r="AF38" s="30" t="e">
        <f t="shared" si="7"/>
        <v>#N/A</v>
      </c>
      <c r="AG38" s="80" t="e">
        <f t="shared" si="11"/>
        <v>#N/A</v>
      </c>
      <c r="AH38" s="79" t="e">
        <f t="shared" si="8"/>
        <v>#N/A</v>
      </c>
      <c r="AI38" s="81" t="e">
        <f>IF(($AH38+AI$15)&lt;Regelungszeit!$W$15,Regelungszeit!$X$14,IF(($AH38+AI$15)&lt;Regelungszeit!$W$16,Regelungszeit!$X$15,IF(($AH38+AI$15)&lt;Regelungszeit!$W$17,Regelungszeit!$X$16,IF(($AH38+AI$15)&lt;Regelungszeit!$W$18,Regelungszeit!$X$17,IF(($AH38+AI$15)&lt;Regelungszeit!$W$19,Regelungszeit!$X$18,IF(($AH38+AI$15)&lt;Regelungszeit!$W$20,Regelungszeit!$X$19,IF(($AH38+AI$15)&lt;Regelungszeit!$W$21,Regelungszeit!$X$20,IF(($AH38+AI$15)&lt;Regelungszeit!$W$22,Regelungszeit!$X$21,IF(($AH38+AI$15)&lt;Regelungszeit!$W$23,Regelungszeit!$X$22,Regelungszeit!$X$23)))))))))</f>
        <v>#N/A</v>
      </c>
      <c r="AJ38" s="81" t="e">
        <f>IF(($AH38+AJ$15)&lt;Regelungszeit!$W$15,Regelungszeit!$X$14,IF(($AH38+AJ$15)&lt;Regelungszeit!$W$16,Regelungszeit!$X$15,IF(($AH38+AJ$15)&lt;Regelungszeit!$W$17,Regelungszeit!$X$16,IF(($AH38+AJ$15)&lt;Regelungszeit!$W$18,Regelungszeit!$X$17,IF(($AH38+AJ$15)&lt;Regelungszeit!$W$19,Regelungszeit!$X$18,IF(($AH38+AJ$15)&lt;Regelungszeit!$W$20,Regelungszeit!$X$19,IF(($AH38+AJ$15)&lt;Regelungszeit!$W$21,Regelungszeit!$X$20,IF(($AH38+AJ$15)&lt;Regelungszeit!$W$22,Regelungszeit!$X$21,IF(($AH38+AJ$15)&lt;Regelungszeit!$W$23,Regelungszeit!$X$22,Regelungszeit!$X$23)))))))))</f>
        <v>#N/A</v>
      </c>
      <c r="AK38" s="81" t="e">
        <f>IF(($AH38+AK$15)&lt;Regelungszeit!$W$15,Regelungszeit!$X$14,IF(($AH38+AK$15)&lt;Regelungszeit!$W$16,Regelungszeit!$X$15,IF(($AH38+AK$15)&lt;Regelungszeit!$W$17,Regelungszeit!$X$16,IF(($AH38+AK$15)&lt;Regelungszeit!$W$18,Regelungszeit!$X$17,IF(($AH38+AK$15)&lt;Regelungszeit!$W$19,Regelungszeit!$X$18,IF(($AH38+AK$15)&lt;Regelungszeit!$W$20,Regelungszeit!$X$19,IF(($AH38+AK$15)&lt;Regelungszeit!$W$21,Regelungszeit!$X$20,IF(($AH38+AK$15)&lt;Regelungszeit!$W$22,Regelungszeit!$X$21,IF(($AH38+AK$15)&lt;Regelungszeit!$W$23,Regelungszeit!$X$22,Regelungszeit!$X$23)))))))))</f>
        <v>#N/A</v>
      </c>
      <c r="AL38" s="81" t="e">
        <f>IF(($AH38+AL$15)&lt;Regelungszeit!$W$15,Regelungszeit!$X$14,IF(($AH38+AL$15)&lt;Regelungszeit!$W$16,Regelungszeit!$X$15,IF(($AH38+AL$15)&lt;Regelungszeit!$W$17,Regelungszeit!$X$16,IF(($AH38+AL$15)&lt;Regelungszeit!$W$18,Regelungszeit!$X$17,IF(($AH38+AL$15)&lt;Regelungszeit!$W$19,Regelungszeit!$X$18,IF(($AH38+AL$15)&lt;Regelungszeit!$W$20,Regelungszeit!$X$19,IF(($AH38+AL$15)&lt;Regelungszeit!$W$21,Regelungszeit!$X$20,IF(($AH38+AL$15)&lt;Regelungszeit!$W$22,Regelungszeit!$X$21,IF(($AH38+AL$15)&lt;Regelungszeit!$W$23,Regelungszeit!$X$22,Regelungszeit!$X$23)))))))))</f>
        <v>#N/A</v>
      </c>
      <c r="AM38" s="81" t="e">
        <f>IF(($AH38+AM$15)&lt;Regelungszeit!$W$15,Regelungszeit!$X$14,IF(($AH38+AM$15)&lt;Regelungszeit!$W$16,Regelungszeit!$X$15,IF(($AH38+AM$15)&lt;Regelungszeit!$W$17,Regelungszeit!$X$16,IF(($AH38+AM$15)&lt;Regelungszeit!$W$18,Regelungszeit!$X$17,IF(($AH38+AM$15)&lt;Regelungszeit!$W$19,Regelungszeit!$X$18,IF(($AH38+AM$15)&lt;Regelungszeit!$W$20,Regelungszeit!$X$19,IF(($AH38+AM$15)&lt;Regelungszeit!$W$21,Regelungszeit!$X$20,IF(($AH38+AM$15)&lt;Regelungszeit!$W$22,Regelungszeit!$X$21,IF(($AH38+AM$15)&lt;Regelungszeit!$W$23,Regelungszeit!$X$22,Regelungszeit!$X$23)))))))))</f>
        <v>#N/A</v>
      </c>
      <c r="AN38" s="81" t="e">
        <f>IF(($AH38+AN$15)&lt;Regelungszeit!$W$15,Regelungszeit!$X$14,IF(($AH38+AN$15)&lt;Regelungszeit!$W$16,Regelungszeit!$X$15,IF(($AH38+AN$15)&lt;Regelungszeit!$W$17,Regelungszeit!$X$16,IF(($AH38+AN$15)&lt;Regelungszeit!$W$18,Regelungszeit!$X$17,IF(($AH38+AN$15)&lt;Regelungszeit!$W$19,Regelungszeit!$X$18,IF(($AH38+AN$15)&lt;Regelungszeit!$W$20,Regelungszeit!$X$19,IF(($AH38+AN$15)&lt;Regelungszeit!$W$21,Regelungszeit!$X$20,IF(($AH38+AN$15)&lt;Regelungszeit!$W$22,Regelungszeit!$X$21,IF(($AH38+AN$15)&lt;Regelungszeit!$W$23,Regelungszeit!$X$22,Regelungszeit!$X$23)))))))))</f>
        <v>#N/A</v>
      </c>
      <c r="AO38" s="81" t="e">
        <f>IF(($AH38+AO$15)&lt;Regelungszeit!$W$15,Regelungszeit!$X$14,IF(($AH38+AO$15)&lt;Regelungszeit!$W$16,Regelungszeit!$X$15,IF(($AH38+AO$15)&lt;Regelungszeit!$W$17,Regelungszeit!$X$16,IF(($AH38+AO$15)&lt;Regelungszeit!$W$18,Regelungszeit!$X$17,IF(($AH38+AO$15)&lt;Regelungszeit!$W$19,Regelungszeit!$X$18,IF(($AH38+AO$15)&lt;Regelungszeit!$W$20,Regelungszeit!$X$19,IF(($AH38+AO$15)&lt;Regelungszeit!$W$21,Regelungszeit!$X$20,IF(($AH38+AO$15)&lt;Regelungszeit!$W$22,Regelungszeit!$X$21,IF(($AH38+AO$15)&lt;Regelungszeit!$W$23,Regelungszeit!$X$22,Regelungszeit!$X$23)))))))))</f>
        <v>#N/A</v>
      </c>
      <c r="AP38" s="81" t="e">
        <f>IF(($AH38+AP$15)&lt;Regelungszeit!$W$15,Regelungszeit!$X$14,IF(($AH38+AP$15)&lt;Regelungszeit!$W$16,Regelungszeit!$X$15,IF(($AH38+AP$15)&lt;Regelungszeit!$W$17,Regelungszeit!$X$16,IF(($AH38+AP$15)&lt;Regelungszeit!$W$18,Regelungszeit!$X$17,IF(($AH38+AP$15)&lt;Regelungszeit!$W$19,Regelungszeit!$X$18,IF(($AH38+AP$15)&lt;Regelungszeit!$W$20,Regelungszeit!$X$19,IF(($AH38+AP$15)&lt;Regelungszeit!$W$21,Regelungszeit!$X$20,IF(($AH38+AP$15)&lt;Regelungszeit!$W$22,Regelungszeit!$X$21,IF(($AH38+AP$15)&lt;Regelungszeit!$W$23,Regelungszeit!$X$22,Regelungszeit!$X$23)))))))))</f>
        <v>#N/A</v>
      </c>
      <c r="AQ38" s="81" t="e">
        <f>IF(($AH38+AQ$15)&lt;Regelungszeit!$W$15,Regelungszeit!$X$14,IF(($AH38+AQ$15)&lt;Regelungszeit!$W$16,Regelungszeit!$X$15,IF(($AH38+AQ$15)&lt;Regelungszeit!$W$17,Regelungszeit!$X$16,IF(($AH38+AQ$15)&lt;Regelungszeit!$W$18,Regelungszeit!$X$17,IF(($AH38+AQ$15)&lt;Regelungszeit!$W$19,Regelungszeit!$X$18,IF(($AH38+AQ$15)&lt;Regelungszeit!$W$20,Regelungszeit!$X$19,IF(($AH38+AQ$15)&lt;Regelungszeit!$W$21,Regelungszeit!$X$20,IF(($AH38+AQ$15)&lt;Regelungszeit!$W$22,Regelungszeit!$X$21,IF(($AH38+AQ$15)&lt;Regelungszeit!$W$23,Regelungszeit!$X$22,Regelungszeit!$X$23)))))))))</f>
        <v>#N/A</v>
      </c>
      <c r="AR38" s="81" t="e">
        <f>IF(($AH38+AR$15)&lt;Regelungszeit!$W$15,Regelungszeit!$X$14,IF(($AH38+AR$15)&lt;Regelungszeit!$W$16,Regelungszeit!$X$15,IF(($AH38+AR$15)&lt;Regelungszeit!$W$17,Regelungszeit!$X$16,IF(($AH38+AR$15)&lt;Regelungszeit!$W$18,Regelungszeit!$X$17,IF(($AH38+AR$15)&lt;Regelungszeit!$W$19,Regelungszeit!$X$18,IF(($AH38+AR$15)&lt;Regelungszeit!$W$20,Regelungszeit!$X$19,IF(($AH38+AR$15)&lt;Regelungszeit!$W$21,Regelungszeit!$X$20,IF(($AH38+AR$15)&lt;Regelungszeit!$W$22,Regelungszeit!$X$21,IF(($AH38+AR$15)&lt;Regelungszeit!$W$23,Regelungszeit!$X$22,Regelungszeit!$X$23)))))))))</f>
        <v>#N/A</v>
      </c>
      <c r="AS38" s="81" t="e">
        <f>IF(($AH38+AS$15)&lt;Regelungszeit!$W$15,Regelungszeit!$X$14,IF(($AH38+AS$15)&lt;Regelungszeit!$W$16,Regelungszeit!$X$15,IF(($AH38+AS$15)&lt;Regelungszeit!$W$17,Regelungszeit!$X$16,IF(($AH38+AS$15)&lt;Regelungszeit!$W$18,Regelungszeit!$X$17,IF(($AH38+AS$15)&lt;Regelungszeit!$W$19,Regelungszeit!$X$18,IF(($AH38+AS$15)&lt;Regelungszeit!$W$20,Regelungszeit!$X$19,IF(($AH38+AS$15)&lt;Regelungszeit!$W$21,Regelungszeit!$X$20,IF(($AH38+AS$15)&lt;Regelungszeit!$W$22,Regelungszeit!$X$21,IF(($AH38+AS$15)&lt;Regelungszeit!$W$23,Regelungszeit!$X$22,Regelungszeit!$X$23)))))))))</f>
        <v>#N/A</v>
      </c>
      <c r="AT38" s="81" t="e">
        <f>IF(($AH38+AT$15)&lt;Regelungszeit!$W$15,Regelungszeit!$X$14,IF(($AH38+AT$15)&lt;Regelungszeit!$W$16,Regelungszeit!$X$15,IF(($AH38+AT$15)&lt;Regelungszeit!$W$17,Regelungszeit!$X$16,IF(($AH38+AT$15)&lt;Regelungszeit!$W$18,Regelungszeit!$X$17,IF(($AH38+AT$15)&lt;Regelungszeit!$W$19,Regelungszeit!$X$18,IF(($AH38+AT$15)&lt;Regelungszeit!$W$20,Regelungszeit!$X$19,IF(($AH38+AT$15)&lt;Regelungszeit!$W$21,Regelungszeit!$X$20,IF(($AH38+AT$15)&lt;Regelungszeit!$W$22,Regelungszeit!$X$21,IF(($AH38+AT$15)&lt;Regelungszeit!$W$23,Regelungszeit!$X$22,Regelungszeit!$X$23)))))))))</f>
        <v>#N/A</v>
      </c>
      <c r="AU38" s="81" t="e">
        <f>IF(($AH38+AU$15)&lt;Regelungszeit!$W$15,Regelungszeit!$X$14,IF(($AH38+AU$15)&lt;Regelungszeit!$W$16,Regelungszeit!$X$15,IF(($AH38+AU$15)&lt;Regelungszeit!$W$17,Regelungszeit!$X$16,IF(($AH38+AU$15)&lt;Regelungszeit!$W$18,Regelungszeit!$X$17,IF(($AH38+AU$15)&lt;Regelungszeit!$W$19,Regelungszeit!$X$18,IF(($AH38+AU$15)&lt;Regelungszeit!$W$20,Regelungszeit!$X$19,IF(($AH38+AU$15)&lt;Regelungszeit!$W$21,Regelungszeit!$X$20,IF(($AH38+AU$15)&lt;Regelungszeit!$W$22,Regelungszeit!$X$21,IF(($AH38+AU$15)&lt;Regelungszeit!$W$23,Regelungszeit!$X$22,Regelungszeit!$X$23)))))))))</f>
        <v>#N/A</v>
      </c>
      <c r="AV38" s="81" t="e">
        <f>IF(($AH38+AV$15)&lt;Regelungszeit!$W$15,Regelungszeit!$X$14,IF(($AH38+AV$15)&lt;Regelungszeit!$W$16,Regelungszeit!$X$15,IF(($AH38+AV$15)&lt;Regelungszeit!$W$17,Regelungszeit!$X$16,IF(($AH38+AV$15)&lt;Regelungszeit!$W$18,Regelungszeit!$X$17,IF(($AH38+AV$15)&lt;Regelungszeit!$W$19,Regelungszeit!$X$18,IF(($AH38+AV$15)&lt;Regelungszeit!$W$20,Regelungszeit!$X$19,IF(($AH38+AV$15)&lt;Regelungszeit!$W$21,Regelungszeit!$X$20,IF(($AH38+AV$15)&lt;Regelungszeit!$W$22,Regelungszeit!$X$21,IF(($AH38+AV$15)&lt;Regelungszeit!$W$23,Regelungszeit!$X$22,Regelungszeit!$X$23)))))))))</f>
        <v>#N/A</v>
      </c>
      <c r="AW38" s="81" t="e">
        <f>IF(($AH38+AW$15)&lt;Regelungszeit!$W$15,Regelungszeit!$X$14,IF(($AH38+AW$15)&lt;Regelungszeit!$W$16,Regelungszeit!$X$15,IF(($AH38+AW$15)&lt;Regelungszeit!$W$17,Regelungszeit!$X$16,IF(($AH38+AW$15)&lt;Regelungszeit!$W$18,Regelungszeit!$X$17,IF(($AH38+AW$15)&lt;Regelungszeit!$W$19,Regelungszeit!$X$18,IF(($AH38+AW$15)&lt;Regelungszeit!$W$20,Regelungszeit!$X$19,IF(($AH38+AW$15)&lt;Regelungszeit!$W$21,Regelungszeit!$X$20,IF(($AH38+AW$15)&lt;Regelungszeit!$W$22,Regelungszeit!$X$21,IF(($AH38+AW$15)&lt;Regelungszeit!$W$23,Regelungszeit!$X$22,Regelungszeit!$X$23)))))))))</f>
        <v>#N/A</v>
      </c>
      <c r="AX38" s="82" t="e">
        <f t="shared" si="14"/>
        <v>#N/A</v>
      </c>
    </row>
    <row r="39" spans="1:50">
      <c r="A39" s="56" t="e">
        <f>IF(B39=Regelungszeit!$F$31,"Ende Regelung",IF(B39=Regelungszeit!$F$32,"Ende Hochfahrrampe",""))</f>
        <v>#N/A</v>
      </c>
      <c r="B39" s="57">
        <v>25</v>
      </c>
      <c r="C39" s="58" t="e">
        <f t="shared" si="15"/>
        <v>#N/A</v>
      </c>
      <c r="D39" s="59" t="e">
        <f t="shared" si="16"/>
        <v>#N/A</v>
      </c>
      <c r="E39" s="155"/>
      <c r="F39" s="247" t="e">
        <f>MATCH(INT(C39),Zuteilung!A:A,0)</f>
        <v>#N/A</v>
      </c>
      <c r="G39" s="61" t="e">
        <f>IF(OR(C39&lt;INDEX(Zuteilung!C:C,F39),C39&gt;INDEX(Zuteilung!D:D,F39)),FALSE,TRUE)</f>
        <v>#N/A</v>
      </c>
      <c r="H39" s="60" t="e">
        <f>IF(B39&lt;=Regelungszeit!$F$32,H38+Regelungszeit!$F$28,"")</f>
        <v>#N/A</v>
      </c>
      <c r="I39" s="60"/>
      <c r="J39" s="60"/>
      <c r="K39" s="60"/>
      <c r="L39" s="61" t="e">
        <f t="shared" si="0"/>
        <v>#N/A</v>
      </c>
      <c r="M39" s="106" t="e">
        <f t="shared" si="5"/>
        <v>#N/A</v>
      </c>
      <c r="N39" s="61" t="e">
        <f>IF(M39="","",IF(M39=1,0,IF(M39=1,0,Dateneingabe!$G$10*M39)))</f>
        <v>#N/A</v>
      </c>
      <c r="O39" s="252">
        <f t="shared" si="9"/>
        <v>0</v>
      </c>
      <c r="P39" s="63">
        <f>IF(O39="","",O39*(Dateneingabe!$G$10/100))</f>
        <v>0</v>
      </c>
      <c r="Q39" s="63">
        <f t="shared" si="10"/>
        <v>0</v>
      </c>
      <c r="R39" s="63" t="e">
        <f>IF(C39="","",IF(Dateneingabe!$G$17&lt;40909,Zeitreihe!P39,Zeitreihe!Q39))</f>
        <v>#N/A</v>
      </c>
      <c r="S39" s="68" t="str">
        <f>IF($T$14=0,"",IF(H39="","",IF(E39="","Ist-Arbeit fehlt",IF(L39&gt;Dateneingabe!$G$8,"Ist-Arbeit unplausibel",""))))</f>
        <v/>
      </c>
      <c r="T39" s="30">
        <f t="shared" si="1"/>
        <v>0</v>
      </c>
      <c r="U39" s="30">
        <f t="shared" si="6"/>
        <v>0</v>
      </c>
      <c r="X39" s="80"/>
      <c r="Y39" s="79"/>
      <c r="Z39" s="81"/>
      <c r="AA39" s="81"/>
      <c r="AB39" s="81"/>
      <c r="AC39" s="81"/>
      <c r="AD39" s="81"/>
      <c r="AE39" s="81"/>
      <c r="AF39" s="30" t="e">
        <f t="shared" si="7"/>
        <v>#N/A</v>
      </c>
      <c r="AG39" s="80" t="e">
        <f t="shared" si="11"/>
        <v>#N/A</v>
      </c>
      <c r="AH39" s="79" t="e">
        <f t="shared" si="8"/>
        <v>#N/A</v>
      </c>
      <c r="AI39" s="81" t="e">
        <f>IF(($AH39+AI$15)&lt;Regelungszeit!$W$15,Regelungszeit!$X$14,IF(($AH39+AI$15)&lt;Regelungszeit!$W$16,Regelungszeit!$X$15,IF(($AH39+AI$15)&lt;Regelungszeit!$W$17,Regelungszeit!$X$16,IF(($AH39+AI$15)&lt;Regelungszeit!$W$18,Regelungszeit!$X$17,IF(($AH39+AI$15)&lt;Regelungszeit!$W$19,Regelungszeit!$X$18,IF(($AH39+AI$15)&lt;Regelungszeit!$W$20,Regelungszeit!$X$19,IF(($AH39+AI$15)&lt;Regelungszeit!$W$21,Regelungszeit!$X$20,IF(($AH39+AI$15)&lt;Regelungszeit!$W$22,Regelungszeit!$X$21,IF(($AH39+AI$15)&lt;Regelungszeit!$W$23,Regelungszeit!$X$22,Regelungszeit!$X$23)))))))))</f>
        <v>#N/A</v>
      </c>
      <c r="AJ39" s="81" t="e">
        <f>IF(($AH39+AJ$15)&lt;Regelungszeit!$W$15,Regelungszeit!$X$14,IF(($AH39+AJ$15)&lt;Regelungszeit!$W$16,Regelungszeit!$X$15,IF(($AH39+AJ$15)&lt;Regelungszeit!$W$17,Regelungszeit!$X$16,IF(($AH39+AJ$15)&lt;Regelungszeit!$W$18,Regelungszeit!$X$17,IF(($AH39+AJ$15)&lt;Regelungszeit!$W$19,Regelungszeit!$X$18,IF(($AH39+AJ$15)&lt;Regelungszeit!$W$20,Regelungszeit!$X$19,IF(($AH39+AJ$15)&lt;Regelungszeit!$W$21,Regelungszeit!$X$20,IF(($AH39+AJ$15)&lt;Regelungszeit!$W$22,Regelungszeit!$X$21,IF(($AH39+AJ$15)&lt;Regelungszeit!$W$23,Regelungszeit!$X$22,Regelungszeit!$X$23)))))))))</f>
        <v>#N/A</v>
      </c>
      <c r="AK39" s="81" t="e">
        <f>IF(($AH39+AK$15)&lt;Regelungszeit!$W$15,Regelungszeit!$X$14,IF(($AH39+AK$15)&lt;Regelungszeit!$W$16,Regelungszeit!$X$15,IF(($AH39+AK$15)&lt;Regelungszeit!$W$17,Regelungszeit!$X$16,IF(($AH39+AK$15)&lt;Regelungszeit!$W$18,Regelungszeit!$X$17,IF(($AH39+AK$15)&lt;Regelungszeit!$W$19,Regelungszeit!$X$18,IF(($AH39+AK$15)&lt;Regelungszeit!$W$20,Regelungszeit!$X$19,IF(($AH39+AK$15)&lt;Regelungszeit!$W$21,Regelungszeit!$X$20,IF(($AH39+AK$15)&lt;Regelungszeit!$W$22,Regelungszeit!$X$21,IF(($AH39+AK$15)&lt;Regelungszeit!$W$23,Regelungszeit!$X$22,Regelungszeit!$X$23)))))))))</f>
        <v>#N/A</v>
      </c>
      <c r="AL39" s="81" t="e">
        <f>IF(($AH39+AL$15)&lt;Regelungszeit!$W$15,Regelungszeit!$X$14,IF(($AH39+AL$15)&lt;Regelungszeit!$W$16,Regelungszeit!$X$15,IF(($AH39+AL$15)&lt;Regelungszeit!$W$17,Regelungszeit!$X$16,IF(($AH39+AL$15)&lt;Regelungszeit!$W$18,Regelungszeit!$X$17,IF(($AH39+AL$15)&lt;Regelungszeit!$W$19,Regelungszeit!$X$18,IF(($AH39+AL$15)&lt;Regelungszeit!$W$20,Regelungszeit!$X$19,IF(($AH39+AL$15)&lt;Regelungszeit!$W$21,Regelungszeit!$X$20,IF(($AH39+AL$15)&lt;Regelungszeit!$W$22,Regelungszeit!$X$21,IF(($AH39+AL$15)&lt;Regelungszeit!$W$23,Regelungszeit!$X$22,Regelungszeit!$X$23)))))))))</f>
        <v>#N/A</v>
      </c>
      <c r="AM39" s="81" t="e">
        <f>IF(($AH39+AM$15)&lt;Regelungszeit!$W$15,Regelungszeit!$X$14,IF(($AH39+AM$15)&lt;Regelungszeit!$W$16,Regelungszeit!$X$15,IF(($AH39+AM$15)&lt;Regelungszeit!$W$17,Regelungszeit!$X$16,IF(($AH39+AM$15)&lt;Regelungszeit!$W$18,Regelungszeit!$X$17,IF(($AH39+AM$15)&lt;Regelungszeit!$W$19,Regelungszeit!$X$18,IF(($AH39+AM$15)&lt;Regelungszeit!$W$20,Regelungszeit!$X$19,IF(($AH39+AM$15)&lt;Regelungszeit!$W$21,Regelungszeit!$X$20,IF(($AH39+AM$15)&lt;Regelungszeit!$W$22,Regelungszeit!$X$21,IF(($AH39+AM$15)&lt;Regelungszeit!$W$23,Regelungszeit!$X$22,Regelungszeit!$X$23)))))))))</f>
        <v>#N/A</v>
      </c>
      <c r="AN39" s="81" t="e">
        <f>IF(($AH39+AN$15)&lt;Regelungszeit!$W$15,Regelungszeit!$X$14,IF(($AH39+AN$15)&lt;Regelungszeit!$W$16,Regelungszeit!$X$15,IF(($AH39+AN$15)&lt;Regelungszeit!$W$17,Regelungszeit!$X$16,IF(($AH39+AN$15)&lt;Regelungszeit!$W$18,Regelungszeit!$X$17,IF(($AH39+AN$15)&lt;Regelungszeit!$W$19,Regelungszeit!$X$18,IF(($AH39+AN$15)&lt;Regelungszeit!$W$20,Regelungszeit!$X$19,IF(($AH39+AN$15)&lt;Regelungszeit!$W$21,Regelungszeit!$X$20,IF(($AH39+AN$15)&lt;Regelungszeit!$W$22,Regelungszeit!$X$21,IF(($AH39+AN$15)&lt;Regelungszeit!$W$23,Regelungszeit!$X$22,Regelungszeit!$X$23)))))))))</f>
        <v>#N/A</v>
      </c>
      <c r="AO39" s="81" t="e">
        <f>IF(($AH39+AO$15)&lt;Regelungszeit!$W$15,Regelungszeit!$X$14,IF(($AH39+AO$15)&lt;Regelungszeit!$W$16,Regelungszeit!$X$15,IF(($AH39+AO$15)&lt;Regelungszeit!$W$17,Regelungszeit!$X$16,IF(($AH39+AO$15)&lt;Regelungszeit!$W$18,Regelungszeit!$X$17,IF(($AH39+AO$15)&lt;Regelungszeit!$W$19,Regelungszeit!$X$18,IF(($AH39+AO$15)&lt;Regelungszeit!$W$20,Regelungszeit!$X$19,IF(($AH39+AO$15)&lt;Regelungszeit!$W$21,Regelungszeit!$X$20,IF(($AH39+AO$15)&lt;Regelungszeit!$W$22,Regelungszeit!$X$21,IF(($AH39+AO$15)&lt;Regelungszeit!$W$23,Regelungszeit!$X$22,Regelungszeit!$X$23)))))))))</f>
        <v>#N/A</v>
      </c>
      <c r="AP39" s="81" t="e">
        <f>IF(($AH39+AP$15)&lt;Regelungszeit!$W$15,Regelungszeit!$X$14,IF(($AH39+AP$15)&lt;Regelungszeit!$W$16,Regelungszeit!$X$15,IF(($AH39+AP$15)&lt;Regelungszeit!$W$17,Regelungszeit!$X$16,IF(($AH39+AP$15)&lt;Regelungszeit!$W$18,Regelungszeit!$X$17,IF(($AH39+AP$15)&lt;Regelungszeit!$W$19,Regelungszeit!$X$18,IF(($AH39+AP$15)&lt;Regelungszeit!$W$20,Regelungszeit!$X$19,IF(($AH39+AP$15)&lt;Regelungszeit!$W$21,Regelungszeit!$X$20,IF(($AH39+AP$15)&lt;Regelungszeit!$W$22,Regelungszeit!$X$21,IF(($AH39+AP$15)&lt;Regelungszeit!$W$23,Regelungszeit!$X$22,Regelungszeit!$X$23)))))))))</f>
        <v>#N/A</v>
      </c>
      <c r="AQ39" s="81" t="e">
        <f>IF(($AH39+AQ$15)&lt;Regelungszeit!$W$15,Regelungszeit!$X$14,IF(($AH39+AQ$15)&lt;Regelungszeit!$W$16,Regelungszeit!$X$15,IF(($AH39+AQ$15)&lt;Regelungszeit!$W$17,Regelungszeit!$X$16,IF(($AH39+AQ$15)&lt;Regelungszeit!$W$18,Regelungszeit!$X$17,IF(($AH39+AQ$15)&lt;Regelungszeit!$W$19,Regelungszeit!$X$18,IF(($AH39+AQ$15)&lt;Regelungszeit!$W$20,Regelungszeit!$X$19,IF(($AH39+AQ$15)&lt;Regelungszeit!$W$21,Regelungszeit!$X$20,IF(($AH39+AQ$15)&lt;Regelungszeit!$W$22,Regelungszeit!$X$21,IF(($AH39+AQ$15)&lt;Regelungszeit!$W$23,Regelungszeit!$X$22,Regelungszeit!$X$23)))))))))</f>
        <v>#N/A</v>
      </c>
      <c r="AR39" s="81" t="e">
        <f>IF(($AH39+AR$15)&lt;Regelungszeit!$W$15,Regelungszeit!$X$14,IF(($AH39+AR$15)&lt;Regelungszeit!$W$16,Regelungszeit!$X$15,IF(($AH39+AR$15)&lt;Regelungszeit!$W$17,Regelungszeit!$X$16,IF(($AH39+AR$15)&lt;Regelungszeit!$W$18,Regelungszeit!$X$17,IF(($AH39+AR$15)&lt;Regelungszeit!$W$19,Regelungszeit!$X$18,IF(($AH39+AR$15)&lt;Regelungszeit!$W$20,Regelungszeit!$X$19,IF(($AH39+AR$15)&lt;Regelungszeit!$W$21,Regelungszeit!$X$20,IF(($AH39+AR$15)&lt;Regelungszeit!$W$22,Regelungszeit!$X$21,IF(($AH39+AR$15)&lt;Regelungszeit!$W$23,Regelungszeit!$X$22,Regelungszeit!$X$23)))))))))</f>
        <v>#N/A</v>
      </c>
      <c r="AS39" s="81" t="e">
        <f>IF(($AH39+AS$15)&lt;Regelungszeit!$W$15,Regelungszeit!$X$14,IF(($AH39+AS$15)&lt;Regelungszeit!$W$16,Regelungszeit!$X$15,IF(($AH39+AS$15)&lt;Regelungszeit!$W$17,Regelungszeit!$X$16,IF(($AH39+AS$15)&lt;Regelungszeit!$W$18,Regelungszeit!$X$17,IF(($AH39+AS$15)&lt;Regelungszeit!$W$19,Regelungszeit!$X$18,IF(($AH39+AS$15)&lt;Regelungszeit!$W$20,Regelungszeit!$X$19,IF(($AH39+AS$15)&lt;Regelungszeit!$W$21,Regelungszeit!$X$20,IF(($AH39+AS$15)&lt;Regelungszeit!$W$22,Regelungszeit!$X$21,IF(($AH39+AS$15)&lt;Regelungszeit!$W$23,Regelungszeit!$X$22,Regelungszeit!$X$23)))))))))</f>
        <v>#N/A</v>
      </c>
      <c r="AT39" s="81" t="e">
        <f>IF(($AH39+AT$15)&lt;Regelungszeit!$W$15,Regelungszeit!$X$14,IF(($AH39+AT$15)&lt;Regelungszeit!$W$16,Regelungszeit!$X$15,IF(($AH39+AT$15)&lt;Regelungszeit!$W$17,Regelungszeit!$X$16,IF(($AH39+AT$15)&lt;Regelungszeit!$W$18,Regelungszeit!$X$17,IF(($AH39+AT$15)&lt;Regelungszeit!$W$19,Regelungszeit!$X$18,IF(($AH39+AT$15)&lt;Regelungszeit!$W$20,Regelungszeit!$X$19,IF(($AH39+AT$15)&lt;Regelungszeit!$W$21,Regelungszeit!$X$20,IF(($AH39+AT$15)&lt;Regelungszeit!$W$22,Regelungszeit!$X$21,IF(($AH39+AT$15)&lt;Regelungszeit!$W$23,Regelungszeit!$X$22,Regelungszeit!$X$23)))))))))</f>
        <v>#N/A</v>
      </c>
      <c r="AU39" s="81" t="e">
        <f>IF(($AH39+AU$15)&lt;Regelungszeit!$W$15,Regelungszeit!$X$14,IF(($AH39+AU$15)&lt;Regelungszeit!$W$16,Regelungszeit!$X$15,IF(($AH39+AU$15)&lt;Regelungszeit!$W$17,Regelungszeit!$X$16,IF(($AH39+AU$15)&lt;Regelungszeit!$W$18,Regelungszeit!$X$17,IF(($AH39+AU$15)&lt;Regelungszeit!$W$19,Regelungszeit!$X$18,IF(($AH39+AU$15)&lt;Regelungszeit!$W$20,Regelungszeit!$X$19,IF(($AH39+AU$15)&lt;Regelungszeit!$W$21,Regelungszeit!$X$20,IF(($AH39+AU$15)&lt;Regelungszeit!$W$22,Regelungszeit!$X$21,IF(($AH39+AU$15)&lt;Regelungszeit!$W$23,Regelungszeit!$X$22,Regelungszeit!$X$23)))))))))</f>
        <v>#N/A</v>
      </c>
      <c r="AV39" s="81" t="e">
        <f>IF(($AH39+AV$15)&lt;Regelungszeit!$W$15,Regelungszeit!$X$14,IF(($AH39+AV$15)&lt;Regelungszeit!$W$16,Regelungszeit!$X$15,IF(($AH39+AV$15)&lt;Regelungszeit!$W$17,Regelungszeit!$X$16,IF(($AH39+AV$15)&lt;Regelungszeit!$W$18,Regelungszeit!$X$17,IF(($AH39+AV$15)&lt;Regelungszeit!$W$19,Regelungszeit!$X$18,IF(($AH39+AV$15)&lt;Regelungszeit!$W$20,Regelungszeit!$X$19,IF(($AH39+AV$15)&lt;Regelungszeit!$W$21,Regelungszeit!$X$20,IF(($AH39+AV$15)&lt;Regelungszeit!$W$22,Regelungszeit!$X$21,IF(($AH39+AV$15)&lt;Regelungszeit!$W$23,Regelungszeit!$X$22,Regelungszeit!$X$23)))))))))</f>
        <v>#N/A</v>
      </c>
      <c r="AW39" s="81" t="e">
        <f>IF(($AH39+AW$15)&lt;Regelungszeit!$W$15,Regelungszeit!$X$14,IF(($AH39+AW$15)&lt;Regelungszeit!$W$16,Regelungszeit!$X$15,IF(($AH39+AW$15)&lt;Regelungszeit!$W$17,Regelungszeit!$X$16,IF(($AH39+AW$15)&lt;Regelungszeit!$W$18,Regelungszeit!$X$17,IF(($AH39+AW$15)&lt;Regelungszeit!$W$19,Regelungszeit!$X$18,IF(($AH39+AW$15)&lt;Regelungszeit!$W$20,Regelungszeit!$X$19,IF(($AH39+AW$15)&lt;Regelungszeit!$W$21,Regelungszeit!$X$20,IF(($AH39+AW$15)&lt;Regelungszeit!$W$22,Regelungszeit!$X$21,IF(($AH39+AW$15)&lt;Regelungszeit!$W$23,Regelungszeit!$X$22,Regelungszeit!$X$23)))))))))</f>
        <v>#N/A</v>
      </c>
      <c r="AX39" s="82" t="e">
        <f t="shared" si="14"/>
        <v>#N/A</v>
      </c>
    </row>
    <row r="40" spans="1:50">
      <c r="A40" s="56" t="e">
        <f>IF(B40=Regelungszeit!$F$31,"Ende Regelung",IF(B40=Regelungszeit!$F$32,"Ende Hochfahrrampe",""))</f>
        <v>#N/A</v>
      </c>
      <c r="B40" s="57">
        <v>26</v>
      </c>
      <c r="C40" s="58" t="e">
        <f t="shared" si="15"/>
        <v>#N/A</v>
      </c>
      <c r="D40" s="59" t="e">
        <f t="shared" si="16"/>
        <v>#N/A</v>
      </c>
      <c r="E40" s="155"/>
      <c r="F40" s="247" t="e">
        <f>MATCH(INT(C40),Zuteilung!A:A,0)</f>
        <v>#N/A</v>
      </c>
      <c r="G40" s="61" t="e">
        <f>IF(OR(C40&lt;INDEX(Zuteilung!C:C,F40),C40&gt;INDEX(Zuteilung!D:D,F40)),FALSE,TRUE)</f>
        <v>#N/A</v>
      </c>
      <c r="H40" s="60" t="e">
        <f>IF(B40&lt;=Regelungszeit!$F$32,H39+Regelungszeit!$F$28,"")</f>
        <v>#N/A</v>
      </c>
      <c r="I40" s="60"/>
      <c r="J40" s="60"/>
      <c r="K40" s="60"/>
      <c r="L40" s="61" t="e">
        <f t="shared" si="0"/>
        <v>#N/A</v>
      </c>
      <c r="M40" s="106" t="e">
        <f t="shared" si="5"/>
        <v>#N/A</v>
      </c>
      <c r="N40" s="61" t="e">
        <f>IF(M40="","",IF(M40=1,0,IF(M40=1,0,Dateneingabe!$G$10*M40)))</f>
        <v>#N/A</v>
      </c>
      <c r="O40" s="252">
        <f t="shared" si="9"/>
        <v>0</v>
      </c>
      <c r="P40" s="63">
        <f>IF(O40="","",O40*(Dateneingabe!$G$10/100))</f>
        <v>0</v>
      </c>
      <c r="Q40" s="63">
        <f t="shared" si="10"/>
        <v>0</v>
      </c>
      <c r="R40" s="63" t="e">
        <f>IF(C40="","",IF(Dateneingabe!$G$17&lt;40909,Zeitreihe!P40,Zeitreihe!Q40))</f>
        <v>#N/A</v>
      </c>
      <c r="S40" s="68" t="str">
        <f>IF($T$14=0,"",IF(H40="","",IF(E40="","Ist-Arbeit fehlt",IF(L40&gt;Dateneingabe!$G$8,"Ist-Arbeit unplausibel",""))))</f>
        <v/>
      </c>
      <c r="T40" s="30">
        <f t="shared" si="1"/>
        <v>0</v>
      </c>
      <c r="U40" s="30">
        <f t="shared" si="6"/>
        <v>0</v>
      </c>
      <c r="X40" s="80"/>
      <c r="Y40" s="79"/>
      <c r="Z40" s="81"/>
      <c r="AA40" s="81"/>
      <c r="AB40" s="81"/>
      <c r="AC40" s="81"/>
      <c r="AD40" s="81"/>
      <c r="AE40" s="81"/>
      <c r="AF40" s="30" t="e">
        <f t="shared" si="7"/>
        <v>#N/A</v>
      </c>
      <c r="AG40" s="80" t="e">
        <f t="shared" si="11"/>
        <v>#N/A</v>
      </c>
      <c r="AH40" s="79" t="e">
        <f t="shared" si="8"/>
        <v>#N/A</v>
      </c>
      <c r="AI40" s="81" t="e">
        <f>IF(($AH40+AI$15)&lt;Regelungszeit!$W$15,Regelungszeit!$X$14,IF(($AH40+AI$15)&lt;Regelungszeit!$W$16,Regelungszeit!$X$15,IF(($AH40+AI$15)&lt;Regelungszeit!$W$17,Regelungszeit!$X$16,IF(($AH40+AI$15)&lt;Regelungszeit!$W$18,Regelungszeit!$X$17,IF(($AH40+AI$15)&lt;Regelungszeit!$W$19,Regelungszeit!$X$18,IF(($AH40+AI$15)&lt;Regelungszeit!$W$20,Regelungszeit!$X$19,IF(($AH40+AI$15)&lt;Regelungszeit!$W$21,Regelungszeit!$X$20,IF(($AH40+AI$15)&lt;Regelungszeit!$W$22,Regelungszeit!$X$21,IF(($AH40+AI$15)&lt;Regelungszeit!$W$23,Regelungszeit!$X$22,Regelungszeit!$X$23)))))))))</f>
        <v>#N/A</v>
      </c>
      <c r="AJ40" s="81" t="e">
        <f>IF(($AH40+AJ$15)&lt;Regelungszeit!$W$15,Regelungszeit!$X$14,IF(($AH40+AJ$15)&lt;Regelungszeit!$W$16,Regelungszeit!$X$15,IF(($AH40+AJ$15)&lt;Regelungszeit!$W$17,Regelungszeit!$X$16,IF(($AH40+AJ$15)&lt;Regelungszeit!$W$18,Regelungszeit!$X$17,IF(($AH40+AJ$15)&lt;Regelungszeit!$W$19,Regelungszeit!$X$18,IF(($AH40+AJ$15)&lt;Regelungszeit!$W$20,Regelungszeit!$X$19,IF(($AH40+AJ$15)&lt;Regelungszeit!$W$21,Regelungszeit!$X$20,IF(($AH40+AJ$15)&lt;Regelungszeit!$W$22,Regelungszeit!$X$21,IF(($AH40+AJ$15)&lt;Regelungszeit!$W$23,Regelungszeit!$X$22,Regelungszeit!$X$23)))))))))</f>
        <v>#N/A</v>
      </c>
      <c r="AK40" s="81" t="e">
        <f>IF(($AH40+AK$15)&lt;Regelungszeit!$W$15,Regelungszeit!$X$14,IF(($AH40+AK$15)&lt;Regelungszeit!$W$16,Regelungszeit!$X$15,IF(($AH40+AK$15)&lt;Regelungszeit!$W$17,Regelungszeit!$X$16,IF(($AH40+AK$15)&lt;Regelungszeit!$W$18,Regelungszeit!$X$17,IF(($AH40+AK$15)&lt;Regelungszeit!$W$19,Regelungszeit!$X$18,IF(($AH40+AK$15)&lt;Regelungszeit!$W$20,Regelungszeit!$X$19,IF(($AH40+AK$15)&lt;Regelungszeit!$W$21,Regelungszeit!$X$20,IF(($AH40+AK$15)&lt;Regelungszeit!$W$22,Regelungszeit!$X$21,IF(($AH40+AK$15)&lt;Regelungszeit!$W$23,Regelungszeit!$X$22,Regelungszeit!$X$23)))))))))</f>
        <v>#N/A</v>
      </c>
      <c r="AL40" s="81" t="e">
        <f>IF(($AH40+AL$15)&lt;Regelungszeit!$W$15,Regelungszeit!$X$14,IF(($AH40+AL$15)&lt;Regelungszeit!$W$16,Regelungszeit!$X$15,IF(($AH40+AL$15)&lt;Regelungszeit!$W$17,Regelungszeit!$X$16,IF(($AH40+AL$15)&lt;Regelungszeit!$W$18,Regelungszeit!$X$17,IF(($AH40+AL$15)&lt;Regelungszeit!$W$19,Regelungszeit!$X$18,IF(($AH40+AL$15)&lt;Regelungszeit!$W$20,Regelungszeit!$X$19,IF(($AH40+AL$15)&lt;Regelungszeit!$W$21,Regelungszeit!$X$20,IF(($AH40+AL$15)&lt;Regelungszeit!$W$22,Regelungszeit!$X$21,IF(($AH40+AL$15)&lt;Regelungszeit!$W$23,Regelungszeit!$X$22,Regelungszeit!$X$23)))))))))</f>
        <v>#N/A</v>
      </c>
      <c r="AM40" s="81" t="e">
        <f>IF(($AH40+AM$15)&lt;Regelungszeit!$W$15,Regelungszeit!$X$14,IF(($AH40+AM$15)&lt;Regelungszeit!$W$16,Regelungszeit!$X$15,IF(($AH40+AM$15)&lt;Regelungszeit!$W$17,Regelungszeit!$X$16,IF(($AH40+AM$15)&lt;Regelungszeit!$W$18,Regelungszeit!$X$17,IF(($AH40+AM$15)&lt;Regelungszeit!$W$19,Regelungszeit!$X$18,IF(($AH40+AM$15)&lt;Regelungszeit!$W$20,Regelungszeit!$X$19,IF(($AH40+AM$15)&lt;Regelungszeit!$W$21,Regelungszeit!$X$20,IF(($AH40+AM$15)&lt;Regelungszeit!$W$22,Regelungszeit!$X$21,IF(($AH40+AM$15)&lt;Regelungszeit!$W$23,Regelungszeit!$X$22,Regelungszeit!$X$23)))))))))</f>
        <v>#N/A</v>
      </c>
      <c r="AN40" s="81" t="e">
        <f>IF(($AH40+AN$15)&lt;Regelungszeit!$W$15,Regelungszeit!$X$14,IF(($AH40+AN$15)&lt;Regelungszeit!$W$16,Regelungszeit!$X$15,IF(($AH40+AN$15)&lt;Regelungszeit!$W$17,Regelungszeit!$X$16,IF(($AH40+AN$15)&lt;Regelungszeit!$W$18,Regelungszeit!$X$17,IF(($AH40+AN$15)&lt;Regelungszeit!$W$19,Regelungszeit!$X$18,IF(($AH40+AN$15)&lt;Regelungszeit!$W$20,Regelungszeit!$X$19,IF(($AH40+AN$15)&lt;Regelungszeit!$W$21,Regelungszeit!$X$20,IF(($AH40+AN$15)&lt;Regelungszeit!$W$22,Regelungszeit!$X$21,IF(($AH40+AN$15)&lt;Regelungszeit!$W$23,Regelungszeit!$X$22,Regelungszeit!$X$23)))))))))</f>
        <v>#N/A</v>
      </c>
      <c r="AO40" s="81" t="e">
        <f>IF(($AH40+AO$15)&lt;Regelungszeit!$W$15,Regelungszeit!$X$14,IF(($AH40+AO$15)&lt;Regelungszeit!$W$16,Regelungszeit!$X$15,IF(($AH40+AO$15)&lt;Regelungszeit!$W$17,Regelungszeit!$X$16,IF(($AH40+AO$15)&lt;Regelungszeit!$W$18,Regelungszeit!$X$17,IF(($AH40+AO$15)&lt;Regelungszeit!$W$19,Regelungszeit!$X$18,IF(($AH40+AO$15)&lt;Regelungszeit!$W$20,Regelungszeit!$X$19,IF(($AH40+AO$15)&lt;Regelungszeit!$W$21,Regelungszeit!$X$20,IF(($AH40+AO$15)&lt;Regelungszeit!$W$22,Regelungszeit!$X$21,IF(($AH40+AO$15)&lt;Regelungszeit!$W$23,Regelungszeit!$X$22,Regelungszeit!$X$23)))))))))</f>
        <v>#N/A</v>
      </c>
      <c r="AP40" s="81" t="e">
        <f>IF(($AH40+AP$15)&lt;Regelungszeit!$W$15,Regelungszeit!$X$14,IF(($AH40+AP$15)&lt;Regelungszeit!$W$16,Regelungszeit!$X$15,IF(($AH40+AP$15)&lt;Regelungszeit!$W$17,Regelungszeit!$X$16,IF(($AH40+AP$15)&lt;Regelungszeit!$W$18,Regelungszeit!$X$17,IF(($AH40+AP$15)&lt;Regelungszeit!$W$19,Regelungszeit!$X$18,IF(($AH40+AP$15)&lt;Regelungszeit!$W$20,Regelungszeit!$X$19,IF(($AH40+AP$15)&lt;Regelungszeit!$W$21,Regelungszeit!$X$20,IF(($AH40+AP$15)&lt;Regelungszeit!$W$22,Regelungszeit!$X$21,IF(($AH40+AP$15)&lt;Regelungszeit!$W$23,Regelungszeit!$X$22,Regelungszeit!$X$23)))))))))</f>
        <v>#N/A</v>
      </c>
      <c r="AQ40" s="81" t="e">
        <f>IF(($AH40+AQ$15)&lt;Regelungszeit!$W$15,Regelungszeit!$X$14,IF(($AH40+AQ$15)&lt;Regelungszeit!$W$16,Regelungszeit!$X$15,IF(($AH40+AQ$15)&lt;Regelungszeit!$W$17,Regelungszeit!$X$16,IF(($AH40+AQ$15)&lt;Regelungszeit!$W$18,Regelungszeit!$X$17,IF(($AH40+AQ$15)&lt;Regelungszeit!$W$19,Regelungszeit!$X$18,IF(($AH40+AQ$15)&lt;Regelungszeit!$W$20,Regelungszeit!$X$19,IF(($AH40+AQ$15)&lt;Regelungszeit!$W$21,Regelungszeit!$X$20,IF(($AH40+AQ$15)&lt;Regelungszeit!$W$22,Regelungszeit!$X$21,IF(($AH40+AQ$15)&lt;Regelungszeit!$W$23,Regelungszeit!$X$22,Regelungszeit!$X$23)))))))))</f>
        <v>#N/A</v>
      </c>
      <c r="AR40" s="81" t="e">
        <f>IF(($AH40+AR$15)&lt;Regelungszeit!$W$15,Regelungszeit!$X$14,IF(($AH40+AR$15)&lt;Regelungszeit!$W$16,Regelungszeit!$X$15,IF(($AH40+AR$15)&lt;Regelungszeit!$W$17,Regelungszeit!$X$16,IF(($AH40+AR$15)&lt;Regelungszeit!$W$18,Regelungszeit!$X$17,IF(($AH40+AR$15)&lt;Regelungszeit!$W$19,Regelungszeit!$X$18,IF(($AH40+AR$15)&lt;Regelungszeit!$W$20,Regelungszeit!$X$19,IF(($AH40+AR$15)&lt;Regelungszeit!$W$21,Regelungszeit!$X$20,IF(($AH40+AR$15)&lt;Regelungszeit!$W$22,Regelungszeit!$X$21,IF(($AH40+AR$15)&lt;Regelungszeit!$W$23,Regelungszeit!$X$22,Regelungszeit!$X$23)))))))))</f>
        <v>#N/A</v>
      </c>
      <c r="AS40" s="81" t="e">
        <f>IF(($AH40+AS$15)&lt;Regelungszeit!$W$15,Regelungszeit!$X$14,IF(($AH40+AS$15)&lt;Regelungszeit!$W$16,Regelungszeit!$X$15,IF(($AH40+AS$15)&lt;Regelungszeit!$W$17,Regelungszeit!$X$16,IF(($AH40+AS$15)&lt;Regelungszeit!$W$18,Regelungszeit!$X$17,IF(($AH40+AS$15)&lt;Regelungszeit!$W$19,Regelungszeit!$X$18,IF(($AH40+AS$15)&lt;Regelungszeit!$W$20,Regelungszeit!$X$19,IF(($AH40+AS$15)&lt;Regelungszeit!$W$21,Regelungszeit!$X$20,IF(($AH40+AS$15)&lt;Regelungszeit!$W$22,Regelungszeit!$X$21,IF(($AH40+AS$15)&lt;Regelungszeit!$W$23,Regelungszeit!$X$22,Regelungszeit!$X$23)))))))))</f>
        <v>#N/A</v>
      </c>
      <c r="AT40" s="81" t="e">
        <f>IF(($AH40+AT$15)&lt;Regelungszeit!$W$15,Regelungszeit!$X$14,IF(($AH40+AT$15)&lt;Regelungszeit!$W$16,Regelungszeit!$X$15,IF(($AH40+AT$15)&lt;Regelungszeit!$W$17,Regelungszeit!$X$16,IF(($AH40+AT$15)&lt;Regelungszeit!$W$18,Regelungszeit!$X$17,IF(($AH40+AT$15)&lt;Regelungszeit!$W$19,Regelungszeit!$X$18,IF(($AH40+AT$15)&lt;Regelungszeit!$W$20,Regelungszeit!$X$19,IF(($AH40+AT$15)&lt;Regelungszeit!$W$21,Regelungszeit!$X$20,IF(($AH40+AT$15)&lt;Regelungszeit!$W$22,Regelungszeit!$X$21,IF(($AH40+AT$15)&lt;Regelungszeit!$W$23,Regelungszeit!$X$22,Regelungszeit!$X$23)))))))))</f>
        <v>#N/A</v>
      </c>
      <c r="AU40" s="81" t="e">
        <f>IF(($AH40+AU$15)&lt;Regelungszeit!$W$15,Regelungszeit!$X$14,IF(($AH40+AU$15)&lt;Regelungszeit!$W$16,Regelungszeit!$X$15,IF(($AH40+AU$15)&lt;Regelungszeit!$W$17,Regelungszeit!$X$16,IF(($AH40+AU$15)&lt;Regelungszeit!$W$18,Regelungszeit!$X$17,IF(($AH40+AU$15)&lt;Regelungszeit!$W$19,Regelungszeit!$X$18,IF(($AH40+AU$15)&lt;Regelungszeit!$W$20,Regelungszeit!$X$19,IF(($AH40+AU$15)&lt;Regelungszeit!$W$21,Regelungszeit!$X$20,IF(($AH40+AU$15)&lt;Regelungszeit!$W$22,Regelungszeit!$X$21,IF(($AH40+AU$15)&lt;Regelungszeit!$W$23,Regelungszeit!$X$22,Regelungszeit!$X$23)))))))))</f>
        <v>#N/A</v>
      </c>
      <c r="AV40" s="81" t="e">
        <f>IF(($AH40+AV$15)&lt;Regelungszeit!$W$15,Regelungszeit!$X$14,IF(($AH40+AV$15)&lt;Regelungszeit!$W$16,Regelungszeit!$X$15,IF(($AH40+AV$15)&lt;Regelungszeit!$W$17,Regelungszeit!$X$16,IF(($AH40+AV$15)&lt;Regelungszeit!$W$18,Regelungszeit!$X$17,IF(($AH40+AV$15)&lt;Regelungszeit!$W$19,Regelungszeit!$X$18,IF(($AH40+AV$15)&lt;Regelungszeit!$W$20,Regelungszeit!$X$19,IF(($AH40+AV$15)&lt;Regelungszeit!$W$21,Regelungszeit!$X$20,IF(($AH40+AV$15)&lt;Regelungszeit!$W$22,Regelungszeit!$X$21,IF(($AH40+AV$15)&lt;Regelungszeit!$W$23,Regelungszeit!$X$22,Regelungszeit!$X$23)))))))))</f>
        <v>#N/A</v>
      </c>
      <c r="AW40" s="81" t="e">
        <f>IF(($AH40+AW$15)&lt;Regelungszeit!$W$15,Regelungszeit!$X$14,IF(($AH40+AW$15)&lt;Regelungszeit!$W$16,Regelungszeit!$X$15,IF(($AH40+AW$15)&lt;Regelungszeit!$W$17,Regelungszeit!$X$16,IF(($AH40+AW$15)&lt;Regelungszeit!$W$18,Regelungszeit!$X$17,IF(($AH40+AW$15)&lt;Regelungszeit!$W$19,Regelungszeit!$X$18,IF(($AH40+AW$15)&lt;Regelungszeit!$W$20,Regelungszeit!$X$19,IF(($AH40+AW$15)&lt;Regelungszeit!$W$21,Regelungszeit!$X$20,IF(($AH40+AW$15)&lt;Regelungszeit!$W$22,Regelungszeit!$X$21,IF(($AH40+AW$15)&lt;Regelungszeit!$W$23,Regelungszeit!$X$22,Regelungszeit!$X$23)))))))))</f>
        <v>#N/A</v>
      </c>
      <c r="AX40" s="82" t="e">
        <f t="shared" si="14"/>
        <v>#N/A</v>
      </c>
    </row>
    <row r="41" spans="1:50">
      <c r="A41" s="56" t="e">
        <f>IF(B41=Regelungszeit!$F$31,"Ende Regelung",IF(B41=Regelungszeit!$F$32,"Ende Hochfahrrampe",""))</f>
        <v>#N/A</v>
      </c>
      <c r="B41" s="57">
        <v>27</v>
      </c>
      <c r="C41" s="58" t="e">
        <f t="shared" si="15"/>
        <v>#N/A</v>
      </c>
      <c r="D41" s="59" t="e">
        <f t="shared" si="16"/>
        <v>#N/A</v>
      </c>
      <c r="E41" s="155"/>
      <c r="F41" s="247" t="e">
        <f>MATCH(INT(C41),Zuteilung!A:A,0)</f>
        <v>#N/A</v>
      </c>
      <c r="G41" s="61" t="e">
        <f>IF(OR(C41&lt;INDEX(Zuteilung!C:C,F41),C41&gt;INDEX(Zuteilung!D:D,F41)),FALSE,TRUE)</f>
        <v>#N/A</v>
      </c>
      <c r="H41" s="60" t="e">
        <f>IF(B41&lt;=Regelungszeit!$F$32,H40+Regelungszeit!$F$28,"")</f>
        <v>#N/A</v>
      </c>
      <c r="I41" s="60"/>
      <c r="J41" s="60"/>
      <c r="K41" s="60"/>
      <c r="L41" s="61" t="e">
        <f t="shared" si="0"/>
        <v>#N/A</v>
      </c>
      <c r="M41" s="106" t="e">
        <f t="shared" si="5"/>
        <v>#N/A</v>
      </c>
      <c r="N41" s="61" t="e">
        <f>IF(M41="","",IF(M41=1,0,IF(M41=1,0,Dateneingabe!$G$10*M41)))</f>
        <v>#N/A</v>
      </c>
      <c r="O41" s="252">
        <f t="shared" si="9"/>
        <v>0</v>
      </c>
      <c r="P41" s="63">
        <f>IF(O41="","",O41*(Dateneingabe!$G$10/100))</f>
        <v>0</v>
      </c>
      <c r="Q41" s="63">
        <f t="shared" si="10"/>
        <v>0</v>
      </c>
      <c r="R41" s="63" t="e">
        <f>IF(C41="","",IF(Dateneingabe!$G$17&lt;40909,Zeitreihe!P41,Zeitreihe!Q41))</f>
        <v>#N/A</v>
      </c>
      <c r="S41" s="68" t="str">
        <f>IF($T$14=0,"",IF(H41="","",IF(E41="","Ist-Arbeit fehlt",IF(L41&gt;Dateneingabe!$G$8,"Ist-Arbeit unplausibel",""))))</f>
        <v/>
      </c>
      <c r="T41" s="30">
        <f t="shared" si="1"/>
        <v>0</v>
      </c>
      <c r="U41" s="30">
        <f t="shared" si="6"/>
        <v>0</v>
      </c>
      <c r="X41" s="80"/>
      <c r="Y41" s="79"/>
      <c r="Z41" s="81"/>
      <c r="AA41" s="81"/>
      <c r="AB41" s="81"/>
      <c r="AC41" s="81"/>
      <c r="AD41" s="81"/>
      <c r="AE41" s="81"/>
      <c r="AF41" s="30" t="e">
        <f t="shared" si="7"/>
        <v>#N/A</v>
      </c>
      <c r="AG41" s="80" t="e">
        <f t="shared" si="11"/>
        <v>#N/A</v>
      </c>
      <c r="AH41" s="79" t="e">
        <f t="shared" si="8"/>
        <v>#N/A</v>
      </c>
      <c r="AI41" s="81" t="e">
        <f>IF(($AH41+AI$15)&lt;Regelungszeit!$W$15,Regelungszeit!$X$14,IF(($AH41+AI$15)&lt;Regelungszeit!$W$16,Regelungszeit!$X$15,IF(($AH41+AI$15)&lt;Regelungszeit!$W$17,Regelungszeit!$X$16,IF(($AH41+AI$15)&lt;Regelungszeit!$W$18,Regelungszeit!$X$17,IF(($AH41+AI$15)&lt;Regelungszeit!$W$19,Regelungszeit!$X$18,IF(($AH41+AI$15)&lt;Regelungszeit!$W$20,Regelungszeit!$X$19,IF(($AH41+AI$15)&lt;Regelungszeit!$W$21,Regelungszeit!$X$20,IF(($AH41+AI$15)&lt;Regelungszeit!$W$22,Regelungszeit!$X$21,IF(($AH41+AI$15)&lt;Regelungszeit!$W$23,Regelungszeit!$X$22,Regelungszeit!$X$23)))))))))</f>
        <v>#N/A</v>
      </c>
      <c r="AJ41" s="81" t="e">
        <f>IF(($AH41+AJ$15)&lt;Regelungszeit!$W$15,Regelungszeit!$X$14,IF(($AH41+AJ$15)&lt;Regelungszeit!$W$16,Regelungszeit!$X$15,IF(($AH41+AJ$15)&lt;Regelungszeit!$W$17,Regelungszeit!$X$16,IF(($AH41+AJ$15)&lt;Regelungszeit!$W$18,Regelungszeit!$X$17,IF(($AH41+AJ$15)&lt;Regelungszeit!$W$19,Regelungszeit!$X$18,IF(($AH41+AJ$15)&lt;Regelungszeit!$W$20,Regelungszeit!$X$19,IF(($AH41+AJ$15)&lt;Regelungszeit!$W$21,Regelungszeit!$X$20,IF(($AH41+AJ$15)&lt;Regelungszeit!$W$22,Regelungszeit!$X$21,IF(($AH41+AJ$15)&lt;Regelungszeit!$W$23,Regelungszeit!$X$22,Regelungszeit!$X$23)))))))))</f>
        <v>#N/A</v>
      </c>
      <c r="AK41" s="81" t="e">
        <f>IF(($AH41+AK$15)&lt;Regelungszeit!$W$15,Regelungszeit!$X$14,IF(($AH41+AK$15)&lt;Regelungszeit!$W$16,Regelungszeit!$X$15,IF(($AH41+AK$15)&lt;Regelungszeit!$W$17,Regelungszeit!$X$16,IF(($AH41+AK$15)&lt;Regelungszeit!$W$18,Regelungszeit!$X$17,IF(($AH41+AK$15)&lt;Regelungszeit!$W$19,Regelungszeit!$X$18,IF(($AH41+AK$15)&lt;Regelungszeit!$W$20,Regelungszeit!$X$19,IF(($AH41+AK$15)&lt;Regelungszeit!$W$21,Regelungszeit!$X$20,IF(($AH41+AK$15)&lt;Regelungszeit!$W$22,Regelungszeit!$X$21,IF(($AH41+AK$15)&lt;Regelungszeit!$W$23,Regelungszeit!$X$22,Regelungszeit!$X$23)))))))))</f>
        <v>#N/A</v>
      </c>
      <c r="AL41" s="81" t="e">
        <f>IF(($AH41+AL$15)&lt;Regelungszeit!$W$15,Regelungszeit!$X$14,IF(($AH41+AL$15)&lt;Regelungszeit!$W$16,Regelungszeit!$X$15,IF(($AH41+AL$15)&lt;Regelungszeit!$W$17,Regelungszeit!$X$16,IF(($AH41+AL$15)&lt;Regelungszeit!$W$18,Regelungszeit!$X$17,IF(($AH41+AL$15)&lt;Regelungszeit!$W$19,Regelungszeit!$X$18,IF(($AH41+AL$15)&lt;Regelungszeit!$W$20,Regelungszeit!$X$19,IF(($AH41+AL$15)&lt;Regelungszeit!$W$21,Regelungszeit!$X$20,IF(($AH41+AL$15)&lt;Regelungszeit!$W$22,Regelungszeit!$X$21,IF(($AH41+AL$15)&lt;Regelungszeit!$W$23,Regelungszeit!$X$22,Regelungszeit!$X$23)))))))))</f>
        <v>#N/A</v>
      </c>
      <c r="AM41" s="81" t="e">
        <f>IF(($AH41+AM$15)&lt;Regelungszeit!$W$15,Regelungszeit!$X$14,IF(($AH41+AM$15)&lt;Regelungszeit!$W$16,Regelungszeit!$X$15,IF(($AH41+AM$15)&lt;Regelungszeit!$W$17,Regelungszeit!$X$16,IF(($AH41+AM$15)&lt;Regelungszeit!$W$18,Regelungszeit!$X$17,IF(($AH41+AM$15)&lt;Regelungszeit!$W$19,Regelungszeit!$X$18,IF(($AH41+AM$15)&lt;Regelungszeit!$W$20,Regelungszeit!$X$19,IF(($AH41+AM$15)&lt;Regelungszeit!$W$21,Regelungszeit!$X$20,IF(($AH41+AM$15)&lt;Regelungszeit!$W$22,Regelungszeit!$X$21,IF(($AH41+AM$15)&lt;Regelungszeit!$W$23,Regelungszeit!$X$22,Regelungszeit!$X$23)))))))))</f>
        <v>#N/A</v>
      </c>
      <c r="AN41" s="81" t="e">
        <f>IF(($AH41+AN$15)&lt;Regelungszeit!$W$15,Regelungszeit!$X$14,IF(($AH41+AN$15)&lt;Regelungszeit!$W$16,Regelungszeit!$X$15,IF(($AH41+AN$15)&lt;Regelungszeit!$W$17,Regelungszeit!$X$16,IF(($AH41+AN$15)&lt;Regelungszeit!$W$18,Regelungszeit!$X$17,IF(($AH41+AN$15)&lt;Regelungszeit!$W$19,Regelungszeit!$X$18,IF(($AH41+AN$15)&lt;Regelungszeit!$W$20,Regelungszeit!$X$19,IF(($AH41+AN$15)&lt;Regelungszeit!$W$21,Regelungszeit!$X$20,IF(($AH41+AN$15)&lt;Regelungszeit!$W$22,Regelungszeit!$X$21,IF(($AH41+AN$15)&lt;Regelungszeit!$W$23,Regelungszeit!$X$22,Regelungszeit!$X$23)))))))))</f>
        <v>#N/A</v>
      </c>
      <c r="AO41" s="81" t="e">
        <f>IF(($AH41+AO$15)&lt;Regelungszeit!$W$15,Regelungszeit!$X$14,IF(($AH41+AO$15)&lt;Regelungszeit!$W$16,Regelungszeit!$X$15,IF(($AH41+AO$15)&lt;Regelungszeit!$W$17,Regelungszeit!$X$16,IF(($AH41+AO$15)&lt;Regelungszeit!$W$18,Regelungszeit!$X$17,IF(($AH41+AO$15)&lt;Regelungszeit!$W$19,Regelungszeit!$X$18,IF(($AH41+AO$15)&lt;Regelungszeit!$W$20,Regelungszeit!$X$19,IF(($AH41+AO$15)&lt;Regelungszeit!$W$21,Regelungszeit!$X$20,IF(($AH41+AO$15)&lt;Regelungszeit!$W$22,Regelungszeit!$X$21,IF(($AH41+AO$15)&lt;Regelungszeit!$W$23,Regelungszeit!$X$22,Regelungszeit!$X$23)))))))))</f>
        <v>#N/A</v>
      </c>
      <c r="AP41" s="81" t="e">
        <f>IF(($AH41+AP$15)&lt;Regelungszeit!$W$15,Regelungszeit!$X$14,IF(($AH41+AP$15)&lt;Regelungszeit!$W$16,Regelungszeit!$X$15,IF(($AH41+AP$15)&lt;Regelungszeit!$W$17,Regelungszeit!$X$16,IF(($AH41+AP$15)&lt;Regelungszeit!$W$18,Regelungszeit!$X$17,IF(($AH41+AP$15)&lt;Regelungszeit!$W$19,Regelungszeit!$X$18,IF(($AH41+AP$15)&lt;Regelungszeit!$W$20,Regelungszeit!$X$19,IF(($AH41+AP$15)&lt;Regelungszeit!$W$21,Regelungszeit!$X$20,IF(($AH41+AP$15)&lt;Regelungszeit!$W$22,Regelungszeit!$X$21,IF(($AH41+AP$15)&lt;Regelungszeit!$W$23,Regelungszeit!$X$22,Regelungszeit!$X$23)))))))))</f>
        <v>#N/A</v>
      </c>
      <c r="AQ41" s="81" t="e">
        <f>IF(($AH41+AQ$15)&lt;Regelungszeit!$W$15,Regelungszeit!$X$14,IF(($AH41+AQ$15)&lt;Regelungszeit!$W$16,Regelungszeit!$X$15,IF(($AH41+AQ$15)&lt;Regelungszeit!$W$17,Regelungszeit!$X$16,IF(($AH41+AQ$15)&lt;Regelungszeit!$W$18,Regelungszeit!$X$17,IF(($AH41+AQ$15)&lt;Regelungszeit!$W$19,Regelungszeit!$X$18,IF(($AH41+AQ$15)&lt;Regelungszeit!$W$20,Regelungszeit!$X$19,IF(($AH41+AQ$15)&lt;Regelungszeit!$W$21,Regelungszeit!$X$20,IF(($AH41+AQ$15)&lt;Regelungszeit!$W$22,Regelungszeit!$X$21,IF(($AH41+AQ$15)&lt;Regelungszeit!$W$23,Regelungszeit!$X$22,Regelungszeit!$X$23)))))))))</f>
        <v>#N/A</v>
      </c>
      <c r="AR41" s="81" t="e">
        <f>IF(($AH41+AR$15)&lt;Regelungszeit!$W$15,Regelungszeit!$X$14,IF(($AH41+AR$15)&lt;Regelungszeit!$W$16,Regelungszeit!$X$15,IF(($AH41+AR$15)&lt;Regelungszeit!$W$17,Regelungszeit!$X$16,IF(($AH41+AR$15)&lt;Regelungszeit!$W$18,Regelungszeit!$X$17,IF(($AH41+AR$15)&lt;Regelungszeit!$W$19,Regelungszeit!$X$18,IF(($AH41+AR$15)&lt;Regelungszeit!$W$20,Regelungszeit!$X$19,IF(($AH41+AR$15)&lt;Regelungszeit!$W$21,Regelungszeit!$X$20,IF(($AH41+AR$15)&lt;Regelungszeit!$W$22,Regelungszeit!$X$21,IF(($AH41+AR$15)&lt;Regelungszeit!$W$23,Regelungszeit!$X$22,Regelungszeit!$X$23)))))))))</f>
        <v>#N/A</v>
      </c>
      <c r="AS41" s="81" t="e">
        <f>IF(($AH41+AS$15)&lt;Regelungszeit!$W$15,Regelungszeit!$X$14,IF(($AH41+AS$15)&lt;Regelungszeit!$W$16,Regelungszeit!$X$15,IF(($AH41+AS$15)&lt;Regelungszeit!$W$17,Regelungszeit!$X$16,IF(($AH41+AS$15)&lt;Regelungszeit!$W$18,Regelungszeit!$X$17,IF(($AH41+AS$15)&lt;Regelungszeit!$W$19,Regelungszeit!$X$18,IF(($AH41+AS$15)&lt;Regelungszeit!$W$20,Regelungszeit!$X$19,IF(($AH41+AS$15)&lt;Regelungszeit!$W$21,Regelungszeit!$X$20,IF(($AH41+AS$15)&lt;Regelungszeit!$W$22,Regelungszeit!$X$21,IF(($AH41+AS$15)&lt;Regelungszeit!$W$23,Regelungszeit!$X$22,Regelungszeit!$X$23)))))))))</f>
        <v>#N/A</v>
      </c>
      <c r="AT41" s="81" t="e">
        <f>IF(($AH41+AT$15)&lt;Regelungszeit!$W$15,Regelungszeit!$X$14,IF(($AH41+AT$15)&lt;Regelungszeit!$W$16,Regelungszeit!$X$15,IF(($AH41+AT$15)&lt;Regelungszeit!$W$17,Regelungszeit!$X$16,IF(($AH41+AT$15)&lt;Regelungszeit!$W$18,Regelungszeit!$X$17,IF(($AH41+AT$15)&lt;Regelungszeit!$W$19,Regelungszeit!$X$18,IF(($AH41+AT$15)&lt;Regelungszeit!$W$20,Regelungszeit!$X$19,IF(($AH41+AT$15)&lt;Regelungszeit!$W$21,Regelungszeit!$X$20,IF(($AH41+AT$15)&lt;Regelungszeit!$W$22,Regelungszeit!$X$21,IF(($AH41+AT$15)&lt;Regelungszeit!$W$23,Regelungszeit!$X$22,Regelungszeit!$X$23)))))))))</f>
        <v>#N/A</v>
      </c>
      <c r="AU41" s="81" t="e">
        <f>IF(($AH41+AU$15)&lt;Regelungszeit!$W$15,Regelungszeit!$X$14,IF(($AH41+AU$15)&lt;Regelungszeit!$W$16,Regelungszeit!$X$15,IF(($AH41+AU$15)&lt;Regelungszeit!$W$17,Regelungszeit!$X$16,IF(($AH41+AU$15)&lt;Regelungszeit!$W$18,Regelungszeit!$X$17,IF(($AH41+AU$15)&lt;Regelungszeit!$W$19,Regelungszeit!$X$18,IF(($AH41+AU$15)&lt;Regelungszeit!$W$20,Regelungszeit!$X$19,IF(($AH41+AU$15)&lt;Regelungszeit!$W$21,Regelungszeit!$X$20,IF(($AH41+AU$15)&lt;Regelungszeit!$W$22,Regelungszeit!$X$21,IF(($AH41+AU$15)&lt;Regelungszeit!$W$23,Regelungszeit!$X$22,Regelungszeit!$X$23)))))))))</f>
        <v>#N/A</v>
      </c>
      <c r="AV41" s="81" t="e">
        <f>IF(($AH41+AV$15)&lt;Regelungszeit!$W$15,Regelungszeit!$X$14,IF(($AH41+AV$15)&lt;Regelungszeit!$W$16,Regelungszeit!$X$15,IF(($AH41+AV$15)&lt;Regelungszeit!$W$17,Regelungszeit!$X$16,IF(($AH41+AV$15)&lt;Regelungszeit!$W$18,Regelungszeit!$X$17,IF(($AH41+AV$15)&lt;Regelungszeit!$W$19,Regelungszeit!$X$18,IF(($AH41+AV$15)&lt;Regelungszeit!$W$20,Regelungszeit!$X$19,IF(($AH41+AV$15)&lt;Regelungszeit!$W$21,Regelungszeit!$X$20,IF(($AH41+AV$15)&lt;Regelungszeit!$W$22,Regelungszeit!$X$21,IF(($AH41+AV$15)&lt;Regelungszeit!$W$23,Regelungszeit!$X$22,Regelungszeit!$X$23)))))))))</f>
        <v>#N/A</v>
      </c>
      <c r="AW41" s="81" t="e">
        <f>IF(($AH41+AW$15)&lt;Regelungszeit!$W$15,Regelungszeit!$X$14,IF(($AH41+AW$15)&lt;Regelungszeit!$W$16,Regelungszeit!$X$15,IF(($AH41+AW$15)&lt;Regelungszeit!$W$17,Regelungszeit!$X$16,IF(($AH41+AW$15)&lt;Regelungszeit!$W$18,Regelungszeit!$X$17,IF(($AH41+AW$15)&lt;Regelungszeit!$W$19,Regelungszeit!$X$18,IF(($AH41+AW$15)&lt;Regelungszeit!$W$20,Regelungszeit!$X$19,IF(($AH41+AW$15)&lt;Regelungszeit!$W$21,Regelungszeit!$X$20,IF(($AH41+AW$15)&lt;Regelungszeit!$W$22,Regelungszeit!$X$21,IF(($AH41+AW$15)&lt;Regelungszeit!$W$23,Regelungszeit!$X$22,Regelungszeit!$X$23)))))))))</f>
        <v>#N/A</v>
      </c>
      <c r="AX41" s="82" t="e">
        <f t="shared" si="14"/>
        <v>#N/A</v>
      </c>
    </row>
    <row r="42" spans="1:50">
      <c r="A42" s="56" t="e">
        <f>IF(B42=Regelungszeit!$F$31,"Ende Regelung",IF(B42=Regelungszeit!$F$32,"Ende Hochfahrrampe",""))</f>
        <v>#N/A</v>
      </c>
      <c r="B42" s="57">
        <v>28</v>
      </c>
      <c r="C42" s="58" t="e">
        <f>IF(H42="","",H42)</f>
        <v>#N/A</v>
      </c>
      <c r="D42" s="59" t="e">
        <f t="shared" si="16"/>
        <v>#N/A</v>
      </c>
      <c r="E42" s="155"/>
      <c r="F42" s="247" t="e">
        <f>MATCH(INT(C42),Zuteilung!A:A,0)</f>
        <v>#N/A</v>
      </c>
      <c r="G42" s="61" t="e">
        <f>IF(OR(C42&lt;INDEX(Zuteilung!C:C,F42),C42&gt;INDEX(Zuteilung!D:D,F42)),FALSE,TRUE)</f>
        <v>#N/A</v>
      </c>
      <c r="H42" s="60" t="e">
        <f>IF(B42&lt;=Regelungszeit!$F$32,H41+Regelungszeit!$F$28,"")</f>
        <v>#N/A</v>
      </c>
      <c r="I42" s="60"/>
      <c r="J42" s="60"/>
      <c r="K42" s="60"/>
      <c r="L42" s="61" t="e">
        <f t="shared" si="0"/>
        <v>#N/A</v>
      </c>
      <c r="M42" s="106" t="e">
        <f t="shared" si="5"/>
        <v>#N/A</v>
      </c>
      <c r="N42" s="61" t="e">
        <f>IF(M42="","",IF(M42=1,0,IF(M42=1,0,Dateneingabe!$G$10*M42)))</f>
        <v>#N/A</v>
      </c>
      <c r="O42" s="252">
        <f t="shared" si="9"/>
        <v>0</v>
      </c>
      <c r="P42" s="63">
        <f>IF(O42="","",O42*(Dateneingabe!$G$10/100))</f>
        <v>0</v>
      </c>
      <c r="Q42" s="63">
        <f t="shared" si="10"/>
        <v>0</v>
      </c>
      <c r="R42" s="63" t="e">
        <f>IF(C42="","",IF(Dateneingabe!$G$17&lt;40909,Zeitreihe!P42,Zeitreihe!Q42))</f>
        <v>#N/A</v>
      </c>
      <c r="S42" s="68" t="str">
        <f>IF($T$14=0,"",IF(H42="","",IF(E42="","Ist-Arbeit fehlt",IF(L42&gt;Dateneingabe!$G$8,"Ist-Arbeit unplausibel",""))))</f>
        <v/>
      </c>
      <c r="T42" s="30">
        <f t="shared" si="1"/>
        <v>0</v>
      </c>
      <c r="U42" s="30">
        <f t="shared" si="6"/>
        <v>0</v>
      </c>
      <c r="X42" s="80"/>
      <c r="Y42" s="79"/>
      <c r="Z42" s="81"/>
      <c r="AA42" s="81"/>
      <c r="AB42" s="81"/>
      <c r="AC42" s="81"/>
      <c r="AD42" s="81"/>
      <c r="AE42" s="81"/>
      <c r="AF42" s="30" t="e">
        <f t="shared" si="7"/>
        <v>#N/A</v>
      </c>
      <c r="AG42" s="80" t="e">
        <f t="shared" si="11"/>
        <v>#N/A</v>
      </c>
      <c r="AH42" s="79" t="e">
        <f t="shared" si="8"/>
        <v>#N/A</v>
      </c>
      <c r="AI42" s="81" t="e">
        <f>IF(($AH42+AI$15)&lt;Regelungszeit!$W$15,Regelungszeit!$X$14,IF(($AH42+AI$15)&lt;Regelungszeit!$W$16,Regelungszeit!$X$15,IF(($AH42+AI$15)&lt;Regelungszeit!$W$17,Regelungszeit!$X$16,IF(($AH42+AI$15)&lt;Regelungszeit!$W$18,Regelungszeit!$X$17,IF(($AH42+AI$15)&lt;Regelungszeit!$W$19,Regelungszeit!$X$18,IF(($AH42+AI$15)&lt;Regelungszeit!$W$20,Regelungszeit!$X$19,IF(($AH42+AI$15)&lt;Regelungszeit!$W$21,Regelungszeit!$X$20,IF(($AH42+AI$15)&lt;Regelungszeit!$W$22,Regelungszeit!$X$21,IF(($AH42+AI$15)&lt;Regelungszeit!$W$23,Regelungszeit!$X$22,Regelungszeit!$X$23)))))))))</f>
        <v>#N/A</v>
      </c>
      <c r="AJ42" s="81" t="e">
        <f>IF(($AH42+AJ$15)&lt;Regelungszeit!$W$15,Regelungszeit!$X$14,IF(($AH42+AJ$15)&lt;Regelungszeit!$W$16,Regelungszeit!$X$15,IF(($AH42+AJ$15)&lt;Regelungszeit!$W$17,Regelungszeit!$X$16,IF(($AH42+AJ$15)&lt;Regelungszeit!$W$18,Regelungszeit!$X$17,IF(($AH42+AJ$15)&lt;Regelungszeit!$W$19,Regelungszeit!$X$18,IF(($AH42+AJ$15)&lt;Regelungszeit!$W$20,Regelungszeit!$X$19,IF(($AH42+AJ$15)&lt;Regelungszeit!$W$21,Regelungszeit!$X$20,IF(($AH42+AJ$15)&lt;Regelungszeit!$W$22,Regelungszeit!$X$21,IF(($AH42+AJ$15)&lt;Regelungszeit!$W$23,Regelungszeit!$X$22,Regelungszeit!$X$23)))))))))</f>
        <v>#N/A</v>
      </c>
      <c r="AK42" s="81" t="e">
        <f>IF(($AH42+AK$15)&lt;Regelungszeit!$W$15,Regelungszeit!$X$14,IF(($AH42+AK$15)&lt;Regelungszeit!$W$16,Regelungszeit!$X$15,IF(($AH42+AK$15)&lt;Regelungszeit!$W$17,Regelungszeit!$X$16,IF(($AH42+AK$15)&lt;Regelungszeit!$W$18,Regelungszeit!$X$17,IF(($AH42+AK$15)&lt;Regelungszeit!$W$19,Regelungszeit!$X$18,IF(($AH42+AK$15)&lt;Regelungszeit!$W$20,Regelungszeit!$X$19,IF(($AH42+AK$15)&lt;Regelungszeit!$W$21,Regelungszeit!$X$20,IF(($AH42+AK$15)&lt;Regelungszeit!$W$22,Regelungszeit!$X$21,IF(($AH42+AK$15)&lt;Regelungszeit!$W$23,Regelungszeit!$X$22,Regelungszeit!$X$23)))))))))</f>
        <v>#N/A</v>
      </c>
      <c r="AL42" s="81" t="e">
        <f>IF(($AH42+AL$15)&lt;Regelungszeit!$W$15,Regelungszeit!$X$14,IF(($AH42+AL$15)&lt;Regelungszeit!$W$16,Regelungszeit!$X$15,IF(($AH42+AL$15)&lt;Regelungszeit!$W$17,Regelungszeit!$X$16,IF(($AH42+AL$15)&lt;Regelungszeit!$W$18,Regelungszeit!$X$17,IF(($AH42+AL$15)&lt;Regelungszeit!$W$19,Regelungszeit!$X$18,IF(($AH42+AL$15)&lt;Regelungszeit!$W$20,Regelungszeit!$X$19,IF(($AH42+AL$15)&lt;Regelungszeit!$W$21,Regelungszeit!$X$20,IF(($AH42+AL$15)&lt;Regelungszeit!$W$22,Regelungszeit!$X$21,IF(($AH42+AL$15)&lt;Regelungszeit!$W$23,Regelungszeit!$X$22,Regelungszeit!$X$23)))))))))</f>
        <v>#N/A</v>
      </c>
      <c r="AM42" s="81" t="e">
        <f>IF(($AH42+AM$15)&lt;Regelungszeit!$W$15,Regelungszeit!$X$14,IF(($AH42+AM$15)&lt;Regelungszeit!$W$16,Regelungszeit!$X$15,IF(($AH42+AM$15)&lt;Regelungszeit!$W$17,Regelungszeit!$X$16,IF(($AH42+AM$15)&lt;Regelungszeit!$W$18,Regelungszeit!$X$17,IF(($AH42+AM$15)&lt;Regelungszeit!$W$19,Regelungszeit!$X$18,IF(($AH42+AM$15)&lt;Regelungszeit!$W$20,Regelungszeit!$X$19,IF(($AH42+AM$15)&lt;Regelungszeit!$W$21,Regelungszeit!$X$20,IF(($AH42+AM$15)&lt;Regelungszeit!$W$22,Regelungszeit!$X$21,IF(($AH42+AM$15)&lt;Regelungszeit!$W$23,Regelungszeit!$X$22,Regelungszeit!$X$23)))))))))</f>
        <v>#N/A</v>
      </c>
      <c r="AN42" s="81" t="e">
        <f>IF(($AH42+AN$15)&lt;Regelungszeit!$W$15,Regelungszeit!$X$14,IF(($AH42+AN$15)&lt;Regelungszeit!$W$16,Regelungszeit!$X$15,IF(($AH42+AN$15)&lt;Regelungszeit!$W$17,Regelungszeit!$X$16,IF(($AH42+AN$15)&lt;Regelungszeit!$W$18,Regelungszeit!$X$17,IF(($AH42+AN$15)&lt;Regelungszeit!$W$19,Regelungszeit!$X$18,IF(($AH42+AN$15)&lt;Regelungszeit!$W$20,Regelungszeit!$X$19,IF(($AH42+AN$15)&lt;Regelungszeit!$W$21,Regelungszeit!$X$20,IF(($AH42+AN$15)&lt;Regelungszeit!$W$22,Regelungszeit!$X$21,IF(($AH42+AN$15)&lt;Regelungszeit!$W$23,Regelungszeit!$X$22,Regelungszeit!$X$23)))))))))</f>
        <v>#N/A</v>
      </c>
      <c r="AO42" s="81" t="e">
        <f>IF(($AH42+AO$15)&lt;Regelungszeit!$W$15,Regelungszeit!$X$14,IF(($AH42+AO$15)&lt;Regelungszeit!$W$16,Regelungszeit!$X$15,IF(($AH42+AO$15)&lt;Regelungszeit!$W$17,Regelungszeit!$X$16,IF(($AH42+AO$15)&lt;Regelungszeit!$W$18,Regelungszeit!$X$17,IF(($AH42+AO$15)&lt;Regelungszeit!$W$19,Regelungszeit!$X$18,IF(($AH42+AO$15)&lt;Regelungszeit!$W$20,Regelungszeit!$X$19,IF(($AH42+AO$15)&lt;Regelungszeit!$W$21,Regelungszeit!$X$20,IF(($AH42+AO$15)&lt;Regelungszeit!$W$22,Regelungszeit!$X$21,IF(($AH42+AO$15)&lt;Regelungszeit!$W$23,Regelungszeit!$X$22,Regelungszeit!$X$23)))))))))</f>
        <v>#N/A</v>
      </c>
      <c r="AP42" s="81" t="e">
        <f>IF(($AH42+AP$15)&lt;Regelungszeit!$W$15,Regelungszeit!$X$14,IF(($AH42+AP$15)&lt;Regelungszeit!$W$16,Regelungszeit!$X$15,IF(($AH42+AP$15)&lt;Regelungszeit!$W$17,Regelungszeit!$X$16,IF(($AH42+AP$15)&lt;Regelungszeit!$W$18,Regelungszeit!$X$17,IF(($AH42+AP$15)&lt;Regelungszeit!$W$19,Regelungszeit!$X$18,IF(($AH42+AP$15)&lt;Regelungszeit!$W$20,Regelungszeit!$X$19,IF(($AH42+AP$15)&lt;Regelungszeit!$W$21,Regelungszeit!$X$20,IF(($AH42+AP$15)&lt;Regelungszeit!$W$22,Regelungszeit!$X$21,IF(($AH42+AP$15)&lt;Regelungszeit!$W$23,Regelungszeit!$X$22,Regelungszeit!$X$23)))))))))</f>
        <v>#N/A</v>
      </c>
      <c r="AQ42" s="81" t="e">
        <f>IF(($AH42+AQ$15)&lt;Regelungszeit!$W$15,Regelungszeit!$X$14,IF(($AH42+AQ$15)&lt;Regelungszeit!$W$16,Regelungszeit!$X$15,IF(($AH42+AQ$15)&lt;Regelungszeit!$W$17,Regelungszeit!$X$16,IF(($AH42+AQ$15)&lt;Regelungszeit!$W$18,Regelungszeit!$X$17,IF(($AH42+AQ$15)&lt;Regelungszeit!$W$19,Regelungszeit!$X$18,IF(($AH42+AQ$15)&lt;Regelungszeit!$W$20,Regelungszeit!$X$19,IF(($AH42+AQ$15)&lt;Regelungszeit!$W$21,Regelungszeit!$X$20,IF(($AH42+AQ$15)&lt;Regelungszeit!$W$22,Regelungszeit!$X$21,IF(($AH42+AQ$15)&lt;Regelungszeit!$W$23,Regelungszeit!$X$22,Regelungszeit!$X$23)))))))))</f>
        <v>#N/A</v>
      </c>
      <c r="AR42" s="81" t="e">
        <f>IF(($AH42+AR$15)&lt;Regelungszeit!$W$15,Regelungszeit!$X$14,IF(($AH42+AR$15)&lt;Regelungszeit!$W$16,Regelungszeit!$X$15,IF(($AH42+AR$15)&lt;Regelungszeit!$W$17,Regelungszeit!$X$16,IF(($AH42+AR$15)&lt;Regelungszeit!$W$18,Regelungszeit!$X$17,IF(($AH42+AR$15)&lt;Regelungszeit!$W$19,Regelungszeit!$X$18,IF(($AH42+AR$15)&lt;Regelungszeit!$W$20,Regelungszeit!$X$19,IF(($AH42+AR$15)&lt;Regelungszeit!$W$21,Regelungszeit!$X$20,IF(($AH42+AR$15)&lt;Regelungszeit!$W$22,Regelungszeit!$X$21,IF(($AH42+AR$15)&lt;Regelungszeit!$W$23,Regelungszeit!$X$22,Regelungszeit!$X$23)))))))))</f>
        <v>#N/A</v>
      </c>
      <c r="AS42" s="81" t="e">
        <f>IF(($AH42+AS$15)&lt;Regelungszeit!$W$15,Regelungszeit!$X$14,IF(($AH42+AS$15)&lt;Regelungszeit!$W$16,Regelungszeit!$X$15,IF(($AH42+AS$15)&lt;Regelungszeit!$W$17,Regelungszeit!$X$16,IF(($AH42+AS$15)&lt;Regelungszeit!$W$18,Regelungszeit!$X$17,IF(($AH42+AS$15)&lt;Regelungszeit!$W$19,Regelungszeit!$X$18,IF(($AH42+AS$15)&lt;Regelungszeit!$W$20,Regelungszeit!$X$19,IF(($AH42+AS$15)&lt;Regelungszeit!$W$21,Regelungszeit!$X$20,IF(($AH42+AS$15)&lt;Regelungszeit!$W$22,Regelungszeit!$X$21,IF(($AH42+AS$15)&lt;Regelungszeit!$W$23,Regelungszeit!$X$22,Regelungszeit!$X$23)))))))))</f>
        <v>#N/A</v>
      </c>
      <c r="AT42" s="81" t="e">
        <f>IF(($AH42+AT$15)&lt;Regelungszeit!$W$15,Regelungszeit!$X$14,IF(($AH42+AT$15)&lt;Regelungszeit!$W$16,Regelungszeit!$X$15,IF(($AH42+AT$15)&lt;Regelungszeit!$W$17,Regelungszeit!$X$16,IF(($AH42+AT$15)&lt;Regelungszeit!$W$18,Regelungszeit!$X$17,IF(($AH42+AT$15)&lt;Regelungszeit!$W$19,Regelungszeit!$X$18,IF(($AH42+AT$15)&lt;Regelungszeit!$W$20,Regelungszeit!$X$19,IF(($AH42+AT$15)&lt;Regelungszeit!$W$21,Regelungszeit!$X$20,IF(($AH42+AT$15)&lt;Regelungszeit!$W$22,Regelungszeit!$X$21,IF(($AH42+AT$15)&lt;Regelungszeit!$W$23,Regelungszeit!$X$22,Regelungszeit!$X$23)))))))))</f>
        <v>#N/A</v>
      </c>
      <c r="AU42" s="81" t="e">
        <f>IF(($AH42+AU$15)&lt;Regelungszeit!$W$15,Regelungszeit!$X$14,IF(($AH42+AU$15)&lt;Regelungszeit!$W$16,Regelungszeit!$X$15,IF(($AH42+AU$15)&lt;Regelungszeit!$W$17,Regelungszeit!$X$16,IF(($AH42+AU$15)&lt;Regelungszeit!$W$18,Regelungszeit!$X$17,IF(($AH42+AU$15)&lt;Regelungszeit!$W$19,Regelungszeit!$X$18,IF(($AH42+AU$15)&lt;Regelungszeit!$W$20,Regelungszeit!$X$19,IF(($AH42+AU$15)&lt;Regelungszeit!$W$21,Regelungszeit!$X$20,IF(($AH42+AU$15)&lt;Regelungszeit!$W$22,Regelungszeit!$X$21,IF(($AH42+AU$15)&lt;Regelungszeit!$W$23,Regelungszeit!$X$22,Regelungszeit!$X$23)))))))))</f>
        <v>#N/A</v>
      </c>
      <c r="AV42" s="81" t="e">
        <f>IF(($AH42+AV$15)&lt;Regelungszeit!$W$15,Regelungszeit!$X$14,IF(($AH42+AV$15)&lt;Regelungszeit!$W$16,Regelungszeit!$X$15,IF(($AH42+AV$15)&lt;Regelungszeit!$W$17,Regelungszeit!$X$16,IF(($AH42+AV$15)&lt;Regelungszeit!$W$18,Regelungszeit!$X$17,IF(($AH42+AV$15)&lt;Regelungszeit!$W$19,Regelungszeit!$X$18,IF(($AH42+AV$15)&lt;Regelungszeit!$W$20,Regelungszeit!$X$19,IF(($AH42+AV$15)&lt;Regelungszeit!$W$21,Regelungszeit!$X$20,IF(($AH42+AV$15)&lt;Regelungszeit!$W$22,Regelungszeit!$X$21,IF(($AH42+AV$15)&lt;Regelungszeit!$W$23,Regelungszeit!$X$22,Regelungszeit!$X$23)))))))))</f>
        <v>#N/A</v>
      </c>
      <c r="AW42" s="81" t="e">
        <f>IF(($AH42+AW$15)&lt;Regelungszeit!$W$15,Regelungszeit!$X$14,IF(($AH42+AW$15)&lt;Regelungszeit!$W$16,Regelungszeit!$X$15,IF(($AH42+AW$15)&lt;Regelungszeit!$W$17,Regelungszeit!$X$16,IF(($AH42+AW$15)&lt;Regelungszeit!$W$18,Regelungszeit!$X$17,IF(($AH42+AW$15)&lt;Regelungszeit!$W$19,Regelungszeit!$X$18,IF(($AH42+AW$15)&lt;Regelungszeit!$W$20,Regelungszeit!$X$19,IF(($AH42+AW$15)&lt;Regelungszeit!$W$21,Regelungszeit!$X$20,IF(($AH42+AW$15)&lt;Regelungszeit!$W$22,Regelungszeit!$X$21,IF(($AH42+AW$15)&lt;Regelungszeit!$W$23,Regelungszeit!$X$22,Regelungszeit!$X$23)))))))))</f>
        <v>#N/A</v>
      </c>
      <c r="AX42" s="82" t="e">
        <f t="shared" si="14"/>
        <v>#N/A</v>
      </c>
    </row>
    <row r="43" spans="1:50">
      <c r="A43" s="56" t="e">
        <f>IF(B43=Regelungszeit!$F$31,"Ende Regelung",IF(B43=Regelungszeit!$F$32,"Ende Hochfahrrampe",""))</f>
        <v>#N/A</v>
      </c>
      <c r="B43" s="57">
        <v>29</v>
      </c>
      <c r="C43" s="58" t="e">
        <f t="shared" si="15"/>
        <v>#N/A</v>
      </c>
      <c r="D43" s="59" t="e">
        <f t="shared" si="16"/>
        <v>#N/A</v>
      </c>
      <c r="E43" s="155"/>
      <c r="F43" s="247" t="e">
        <f>MATCH(INT(C43),Zuteilung!A:A,0)</f>
        <v>#N/A</v>
      </c>
      <c r="G43" s="61" t="e">
        <f>IF(OR(C43&lt;INDEX(Zuteilung!C:C,F43),C43&gt;INDEX(Zuteilung!D:D,F43)),FALSE,TRUE)</f>
        <v>#N/A</v>
      </c>
      <c r="H43" s="60" t="e">
        <f>IF(B43&lt;=Regelungszeit!$F$32,H42+Regelungszeit!$F$28,"")</f>
        <v>#N/A</v>
      </c>
      <c r="I43" s="60"/>
      <c r="J43" s="60"/>
      <c r="K43" s="60"/>
      <c r="L43" s="61" t="e">
        <f t="shared" si="0"/>
        <v>#N/A</v>
      </c>
      <c r="M43" s="106" t="e">
        <f t="shared" si="5"/>
        <v>#N/A</v>
      </c>
      <c r="N43" s="61" t="e">
        <f>IF(M43="","",IF(M43=1,0,IF(M43=1,0,Dateneingabe!$G$10*M43)))</f>
        <v>#N/A</v>
      </c>
      <c r="O43" s="252">
        <f t="shared" si="9"/>
        <v>0</v>
      </c>
      <c r="P43" s="63">
        <f>IF(O43="","",O43*(Dateneingabe!$G$10/100))</f>
        <v>0</v>
      </c>
      <c r="Q43" s="63">
        <f t="shared" si="10"/>
        <v>0</v>
      </c>
      <c r="R43" s="63" t="e">
        <f>IF(C43="","",IF(Dateneingabe!$G$17&lt;40909,Zeitreihe!P43,Zeitreihe!Q43))</f>
        <v>#N/A</v>
      </c>
      <c r="S43" s="68" t="str">
        <f>IF($T$14=0,"",IF(H43="","",IF(E43="","Ist-Arbeit fehlt",IF(L43&gt;Dateneingabe!$G$8,"Ist-Arbeit unplausibel",""))))</f>
        <v/>
      </c>
      <c r="T43" s="30">
        <f t="shared" si="1"/>
        <v>0</v>
      </c>
      <c r="U43" s="30">
        <f t="shared" si="6"/>
        <v>0</v>
      </c>
      <c r="X43" s="80"/>
      <c r="Y43" s="79"/>
      <c r="Z43" s="81"/>
      <c r="AA43" s="81"/>
      <c r="AB43" s="81"/>
      <c r="AC43" s="81"/>
      <c r="AD43" s="81"/>
      <c r="AE43" s="81"/>
      <c r="AF43" s="30" t="e">
        <f t="shared" si="7"/>
        <v>#N/A</v>
      </c>
      <c r="AG43" s="80" t="e">
        <f t="shared" si="11"/>
        <v>#N/A</v>
      </c>
      <c r="AH43" s="79" t="e">
        <f t="shared" si="8"/>
        <v>#N/A</v>
      </c>
      <c r="AI43" s="81" t="e">
        <f>IF(($AH43+AI$15)&lt;Regelungszeit!$W$15,Regelungszeit!$X$14,IF(($AH43+AI$15)&lt;Regelungszeit!$W$16,Regelungszeit!$X$15,IF(($AH43+AI$15)&lt;Regelungszeit!$W$17,Regelungszeit!$X$16,IF(($AH43+AI$15)&lt;Regelungszeit!$W$18,Regelungszeit!$X$17,IF(($AH43+AI$15)&lt;Regelungszeit!$W$19,Regelungszeit!$X$18,IF(($AH43+AI$15)&lt;Regelungszeit!$W$20,Regelungszeit!$X$19,IF(($AH43+AI$15)&lt;Regelungszeit!$W$21,Regelungszeit!$X$20,IF(($AH43+AI$15)&lt;Regelungszeit!$W$22,Regelungszeit!$X$21,IF(($AH43+AI$15)&lt;Regelungszeit!$W$23,Regelungszeit!$X$22,Regelungszeit!$X$23)))))))))</f>
        <v>#N/A</v>
      </c>
      <c r="AJ43" s="81" t="e">
        <f>IF(($AH43+AJ$15)&lt;Regelungszeit!$W$15,Regelungszeit!$X$14,IF(($AH43+AJ$15)&lt;Regelungszeit!$W$16,Regelungszeit!$X$15,IF(($AH43+AJ$15)&lt;Regelungszeit!$W$17,Regelungszeit!$X$16,IF(($AH43+AJ$15)&lt;Regelungszeit!$W$18,Regelungszeit!$X$17,IF(($AH43+AJ$15)&lt;Regelungszeit!$W$19,Regelungszeit!$X$18,IF(($AH43+AJ$15)&lt;Regelungszeit!$W$20,Regelungszeit!$X$19,IF(($AH43+AJ$15)&lt;Regelungszeit!$W$21,Regelungszeit!$X$20,IF(($AH43+AJ$15)&lt;Regelungszeit!$W$22,Regelungszeit!$X$21,IF(($AH43+AJ$15)&lt;Regelungszeit!$W$23,Regelungszeit!$X$22,Regelungszeit!$X$23)))))))))</f>
        <v>#N/A</v>
      </c>
      <c r="AK43" s="81" t="e">
        <f>IF(($AH43+AK$15)&lt;Regelungszeit!$W$15,Regelungszeit!$X$14,IF(($AH43+AK$15)&lt;Regelungszeit!$W$16,Regelungszeit!$X$15,IF(($AH43+AK$15)&lt;Regelungszeit!$W$17,Regelungszeit!$X$16,IF(($AH43+AK$15)&lt;Regelungszeit!$W$18,Regelungszeit!$X$17,IF(($AH43+AK$15)&lt;Regelungszeit!$W$19,Regelungszeit!$X$18,IF(($AH43+AK$15)&lt;Regelungszeit!$W$20,Regelungszeit!$X$19,IF(($AH43+AK$15)&lt;Regelungszeit!$W$21,Regelungszeit!$X$20,IF(($AH43+AK$15)&lt;Regelungszeit!$W$22,Regelungszeit!$X$21,IF(($AH43+AK$15)&lt;Regelungszeit!$W$23,Regelungszeit!$X$22,Regelungszeit!$X$23)))))))))</f>
        <v>#N/A</v>
      </c>
      <c r="AL43" s="81" t="e">
        <f>IF(($AH43+AL$15)&lt;Regelungszeit!$W$15,Regelungszeit!$X$14,IF(($AH43+AL$15)&lt;Regelungszeit!$W$16,Regelungszeit!$X$15,IF(($AH43+AL$15)&lt;Regelungszeit!$W$17,Regelungszeit!$X$16,IF(($AH43+AL$15)&lt;Regelungszeit!$W$18,Regelungszeit!$X$17,IF(($AH43+AL$15)&lt;Regelungszeit!$W$19,Regelungszeit!$X$18,IF(($AH43+AL$15)&lt;Regelungszeit!$W$20,Regelungszeit!$X$19,IF(($AH43+AL$15)&lt;Regelungszeit!$W$21,Regelungszeit!$X$20,IF(($AH43+AL$15)&lt;Regelungszeit!$W$22,Regelungszeit!$X$21,IF(($AH43+AL$15)&lt;Regelungszeit!$W$23,Regelungszeit!$X$22,Regelungszeit!$X$23)))))))))</f>
        <v>#N/A</v>
      </c>
      <c r="AM43" s="81" t="e">
        <f>IF(($AH43+AM$15)&lt;Regelungszeit!$W$15,Regelungszeit!$X$14,IF(($AH43+AM$15)&lt;Regelungszeit!$W$16,Regelungszeit!$X$15,IF(($AH43+AM$15)&lt;Regelungszeit!$W$17,Regelungszeit!$X$16,IF(($AH43+AM$15)&lt;Regelungszeit!$W$18,Regelungszeit!$X$17,IF(($AH43+AM$15)&lt;Regelungszeit!$W$19,Regelungszeit!$X$18,IF(($AH43+AM$15)&lt;Regelungszeit!$W$20,Regelungszeit!$X$19,IF(($AH43+AM$15)&lt;Regelungszeit!$W$21,Regelungszeit!$X$20,IF(($AH43+AM$15)&lt;Regelungszeit!$W$22,Regelungszeit!$X$21,IF(($AH43+AM$15)&lt;Regelungszeit!$W$23,Regelungszeit!$X$22,Regelungszeit!$X$23)))))))))</f>
        <v>#N/A</v>
      </c>
      <c r="AN43" s="81" t="e">
        <f>IF(($AH43+AN$15)&lt;Regelungszeit!$W$15,Regelungszeit!$X$14,IF(($AH43+AN$15)&lt;Regelungszeit!$W$16,Regelungszeit!$X$15,IF(($AH43+AN$15)&lt;Regelungszeit!$W$17,Regelungszeit!$X$16,IF(($AH43+AN$15)&lt;Regelungszeit!$W$18,Regelungszeit!$X$17,IF(($AH43+AN$15)&lt;Regelungszeit!$W$19,Regelungszeit!$X$18,IF(($AH43+AN$15)&lt;Regelungszeit!$W$20,Regelungszeit!$X$19,IF(($AH43+AN$15)&lt;Regelungszeit!$W$21,Regelungszeit!$X$20,IF(($AH43+AN$15)&lt;Regelungszeit!$W$22,Regelungszeit!$X$21,IF(($AH43+AN$15)&lt;Regelungszeit!$W$23,Regelungszeit!$X$22,Regelungszeit!$X$23)))))))))</f>
        <v>#N/A</v>
      </c>
      <c r="AO43" s="81" t="e">
        <f>IF(($AH43+AO$15)&lt;Regelungszeit!$W$15,Regelungszeit!$X$14,IF(($AH43+AO$15)&lt;Regelungszeit!$W$16,Regelungszeit!$X$15,IF(($AH43+AO$15)&lt;Regelungszeit!$W$17,Regelungszeit!$X$16,IF(($AH43+AO$15)&lt;Regelungszeit!$W$18,Regelungszeit!$X$17,IF(($AH43+AO$15)&lt;Regelungszeit!$W$19,Regelungszeit!$X$18,IF(($AH43+AO$15)&lt;Regelungszeit!$W$20,Regelungszeit!$X$19,IF(($AH43+AO$15)&lt;Regelungszeit!$W$21,Regelungszeit!$X$20,IF(($AH43+AO$15)&lt;Regelungszeit!$W$22,Regelungszeit!$X$21,IF(($AH43+AO$15)&lt;Regelungszeit!$W$23,Regelungszeit!$X$22,Regelungszeit!$X$23)))))))))</f>
        <v>#N/A</v>
      </c>
      <c r="AP43" s="81" t="e">
        <f>IF(($AH43+AP$15)&lt;Regelungszeit!$W$15,Regelungszeit!$X$14,IF(($AH43+AP$15)&lt;Regelungszeit!$W$16,Regelungszeit!$X$15,IF(($AH43+AP$15)&lt;Regelungszeit!$W$17,Regelungszeit!$X$16,IF(($AH43+AP$15)&lt;Regelungszeit!$W$18,Regelungszeit!$X$17,IF(($AH43+AP$15)&lt;Regelungszeit!$W$19,Regelungszeit!$X$18,IF(($AH43+AP$15)&lt;Regelungszeit!$W$20,Regelungszeit!$X$19,IF(($AH43+AP$15)&lt;Regelungszeit!$W$21,Regelungszeit!$X$20,IF(($AH43+AP$15)&lt;Regelungszeit!$W$22,Regelungszeit!$X$21,IF(($AH43+AP$15)&lt;Regelungszeit!$W$23,Regelungszeit!$X$22,Regelungszeit!$X$23)))))))))</f>
        <v>#N/A</v>
      </c>
      <c r="AQ43" s="81" t="e">
        <f>IF(($AH43+AQ$15)&lt;Regelungszeit!$W$15,Regelungszeit!$X$14,IF(($AH43+AQ$15)&lt;Regelungszeit!$W$16,Regelungszeit!$X$15,IF(($AH43+AQ$15)&lt;Regelungszeit!$W$17,Regelungszeit!$X$16,IF(($AH43+AQ$15)&lt;Regelungszeit!$W$18,Regelungszeit!$X$17,IF(($AH43+AQ$15)&lt;Regelungszeit!$W$19,Regelungszeit!$X$18,IF(($AH43+AQ$15)&lt;Regelungszeit!$W$20,Regelungszeit!$X$19,IF(($AH43+AQ$15)&lt;Regelungszeit!$W$21,Regelungszeit!$X$20,IF(($AH43+AQ$15)&lt;Regelungszeit!$W$22,Regelungszeit!$X$21,IF(($AH43+AQ$15)&lt;Regelungszeit!$W$23,Regelungszeit!$X$22,Regelungszeit!$X$23)))))))))</f>
        <v>#N/A</v>
      </c>
      <c r="AR43" s="81" t="e">
        <f>IF(($AH43+AR$15)&lt;Regelungszeit!$W$15,Regelungszeit!$X$14,IF(($AH43+AR$15)&lt;Regelungszeit!$W$16,Regelungszeit!$X$15,IF(($AH43+AR$15)&lt;Regelungszeit!$W$17,Regelungszeit!$X$16,IF(($AH43+AR$15)&lt;Regelungszeit!$W$18,Regelungszeit!$X$17,IF(($AH43+AR$15)&lt;Regelungszeit!$W$19,Regelungszeit!$X$18,IF(($AH43+AR$15)&lt;Regelungszeit!$W$20,Regelungszeit!$X$19,IF(($AH43+AR$15)&lt;Regelungszeit!$W$21,Regelungszeit!$X$20,IF(($AH43+AR$15)&lt;Regelungszeit!$W$22,Regelungszeit!$X$21,IF(($AH43+AR$15)&lt;Regelungszeit!$W$23,Regelungszeit!$X$22,Regelungszeit!$X$23)))))))))</f>
        <v>#N/A</v>
      </c>
      <c r="AS43" s="81" t="e">
        <f>IF(($AH43+AS$15)&lt;Regelungszeit!$W$15,Regelungszeit!$X$14,IF(($AH43+AS$15)&lt;Regelungszeit!$W$16,Regelungszeit!$X$15,IF(($AH43+AS$15)&lt;Regelungszeit!$W$17,Regelungszeit!$X$16,IF(($AH43+AS$15)&lt;Regelungszeit!$W$18,Regelungszeit!$X$17,IF(($AH43+AS$15)&lt;Regelungszeit!$W$19,Regelungszeit!$X$18,IF(($AH43+AS$15)&lt;Regelungszeit!$W$20,Regelungszeit!$X$19,IF(($AH43+AS$15)&lt;Regelungszeit!$W$21,Regelungszeit!$X$20,IF(($AH43+AS$15)&lt;Regelungszeit!$W$22,Regelungszeit!$X$21,IF(($AH43+AS$15)&lt;Regelungszeit!$W$23,Regelungszeit!$X$22,Regelungszeit!$X$23)))))))))</f>
        <v>#N/A</v>
      </c>
      <c r="AT43" s="81" t="e">
        <f>IF(($AH43+AT$15)&lt;Regelungszeit!$W$15,Regelungszeit!$X$14,IF(($AH43+AT$15)&lt;Regelungszeit!$W$16,Regelungszeit!$X$15,IF(($AH43+AT$15)&lt;Regelungszeit!$W$17,Regelungszeit!$X$16,IF(($AH43+AT$15)&lt;Regelungszeit!$W$18,Regelungszeit!$X$17,IF(($AH43+AT$15)&lt;Regelungszeit!$W$19,Regelungszeit!$X$18,IF(($AH43+AT$15)&lt;Regelungszeit!$W$20,Regelungszeit!$X$19,IF(($AH43+AT$15)&lt;Regelungszeit!$W$21,Regelungszeit!$X$20,IF(($AH43+AT$15)&lt;Regelungszeit!$W$22,Regelungszeit!$X$21,IF(($AH43+AT$15)&lt;Regelungszeit!$W$23,Regelungszeit!$X$22,Regelungszeit!$X$23)))))))))</f>
        <v>#N/A</v>
      </c>
      <c r="AU43" s="81" t="e">
        <f>IF(($AH43+AU$15)&lt;Regelungszeit!$W$15,Regelungszeit!$X$14,IF(($AH43+AU$15)&lt;Regelungszeit!$W$16,Regelungszeit!$X$15,IF(($AH43+AU$15)&lt;Regelungszeit!$W$17,Regelungszeit!$X$16,IF(($AH43+AU$15)&lt;Regelungszeit!$W$18,Regelungszeit!$X$17,IF(($AH43+AU$15)&lt;Regelungszeit!$W$19,Regelungszeit!$X$18,IF(($AH43+AU$15)&lt;Regelungszeit!$W$20,Regelungszeit!$X$19,IF(($AH43+AU$15)&lt;Regelungszeit!$W$21,Regelungszeit!$X$20,IF(($AH43+AU$15)&lt;Regelungszeit!$W$22,Regelungszeit!$X$21,IF(($AH43+AU$15)&lt;Regelungszeit!$W$23,Regelungszeit!$X$22,Regelungszeit!$X$23)))))))))</f>
        <v>#N/A</v>
      </c>
      <c r="AV43" s="81" t="e">
        <f>IF(($AH43+AV$15)&lt;Regelungszeit!$W$15,Regelungszeit!$X$14,IF(($AH43+AV$15)&lt;Regelungszeit!$W$16,Regelungszeit!$X$15,IF(($AH43+AV$15)&lt;Regelungszeit!$W$17,Regelungszeit!$X$16,IF(($AH43+AV$15)&lt;Regelungszeit!$W$18,Regelungszeit!$X$17,IF(($AH43+AV$15)&lt;Regelungszeit!$W$19,Regelungszeit!$X$18,IF(($AH43+AV$15)&lt;Regelungszeit!$W$20,Regelungszeit!$X$19,IF(($AH43+AV$15)&lt;Regelungszeit!$W$21,Regelungszeit!$X$20,IF(($AH43+AV$15)&lt;Regelungszeit!$W$22,Regelungszeit!$X$21,IF(($AH43+AV$15)&lt;Regelungszeit!$W$23,Regelungszeit!$X$22,Regelungszeit!$X$23)))))))))</f>
        <v>#N/A</v>
      </c>
      <c r="AW43" s="81" t="e">
        <f>IF(($AH43+AW$15)&lt;Regelungszeit!$W$15,Regelungszeit!$X$14,IF(($AH43+AW$15)&lt;Regelungszeit!$W$16,Regelungszeit!$X$15,IF(($AH43+AW$15)&lt;Regelungszeit!$W$17,Regelungszeit!$X$16,IF(($AH43+AW$15)&lt;Regelungszeit!$W$18,Regelungszeit!$X$17,IF(($AH43+AW$15)&lt;Regelungszeit!$W$19,Regelungszeit!$X$18,IF(($AH43+AW$15)&lt;Regelungszeit!$W$20,Regelungszeit!$X$19,IF(($AH43+AW$15)&lt;Regelungszeit!$W$21,Regelungszeit!$X$20,IF(($AH43+AW$15)&lt;Regelungszeit!$W$22,Regelungszeit!$X$21,IF(($AH43+AW$15)&lt;Regelungszeit!$W$23,Regelungszeit!$X$22,Regelungszeit!$X$23)))))))))</f>
        <v>#N/A</v>
      </c>
      <c r="AX43" s="82" t="e">
        <f t="shared" si="14"/>
        <v>#N/A</v>
      </c>
    </row>
    <row r="44" spans="1:50">
      <c r="A44" s="56" t="e">
        <f>IF(B44=Regelungszeit!$F$31,"Ende Regelung",IF(B44=Regelungszeit!$F$32,"Ende Hochfahrrampe",""))</f>
        <v>#N/A</v>
      </c>
      <c r="B44" s="57">
        <v>30</v>
      </c>
      <c r="C44" s="58" t="e">
        <f t="shared" si="15"/>
        <v>#N/A</v>
      </c>
      <c r="D44" s="59" t="e">
        <f t="shared" si="16"/>
        <v>#N/A</v>
      </c>
      <c r="E44" s="155"/>
      <c r="F44" s="247" t="e">
        <f>MATCH(INT(C44),Zuteilung!A:A,0)</f>
        <v>#N/A</v>
      </c>
      <c r="G44" s="61" t="e">
        <f>IF(OR(C44&lt;INDEX(Zuteilung!C:C,F44),C44&gt;INDEX(Zuteilung!D:D,F44)),FALSE,TRUE)</f>
        <v>#N/A</v>
      </c>
      <c r="H44" s="60" t="e">
        <f>IF(B44&lt;=Regelungszeit!$F$32,H43+Regelungszeit!$F$28,"")</f>
        <v>#N/A</v>
      </c>
      <c r="I44" s="60"/>
      <c r="J44" s="60"/>
      <c r="K44" s="60"/>
      <c r="L44" s="61" t="e">
        <f t="shared" si="0"/>
        <v>#N/A</v>
      </c>
      <c r="M44" s="106" t="e">
        <f t="shared" si="5"/>
        <v>#N/A</v>
      </c>
      <c r="N44" s="61" t="e">
        <f>IF(M44="","",IF(M44=1,0,IF(M44=1,0,Dateneingabe!$G$10*M44)))</f>
        <v>#N/A</v>
      </c>
      <c r="O44" s="252">
        <f t="shared" si="9"/>
        <v>0</v>
      </c>
      <c r="P44" s="63">
        <f>IF(O44="","",O44*(Dateneingabe!$G$10/100))</f>
        <v>0</v>
      </c>
      <c r="Q44" s="63">
        <f t="shared" si="10"/>
        <v>0</v>
      </c>
      <c r="R44" s="63" t="e">
        <f>IF(C44="","",IF(Dateneingabe!$G$17&lt;40909,Zeitreihe!P44,Zeitreihe!Q44))</f>
        <v>#N/A</v>
      </c>
      <c r="S44" s="68" t="str">
        <f>IF($T$14=0,"",IF(H44="","",IF(E44="","Ist-Arbeit fehlt",IF(L44&gt;Dateneingabe!$G$8,"Ist-Arbeit unplausibel",""))))</f>
        <v/>
      </c>
      <c r="T44" s="30">
        <f t="shared" si="1"/>
        <v>0</v>
      </c>
      <c r="U44" s="30">
        <f t="shared" si="6"/>
        <v>0</v>
      </c>
      <c r="X44" s="80"/>
      <c r="Y44" s="79"/>
      <c r="Z44" s="81"/>
      <c r="AA44" s="81"/>
      <c r="AB44" s="81"/>
      <c r="AC44" s="81"/>
      <c r="AD44" s="81"/>
      <c r="AE44" s="81"/>
      <c r="AF44" s="30" t="e">
        <f t="shared" si="7"/>
        <v>#N/A</v>
      </c>
      <c r="AG44" s="80" t="e">
        <f t="shared" si="11"/>
        <v>#N/A</v>
      </c>
      <c r="AH44" s="79" t="e">
        <f t="shared" si="8"/>
        <v>#N/A</v>
      </c>
      <c r="AI44" s="81" t="e">
        <f>IF(($AH44+AI$15)&lt;Regelungszeit!$W$15,Regelungszeit!$X$14,IF(($AH44+AI$15)&lt;Regelungszeit!$W$16,Regelungszeit!$X$15,IF(($AH44+AI$15)&lt;Regelungszeit!$W$17,Regelungszeit!$X$16,IF(($AH44+AI$15)&lt;Regelungszeit!$W$18,Regelungszeit!$X$17,IF(($AH44+AI$15)&lt;Regelungszeit!$W$19,Regelungszeit!$X$18,IF(($AH44+AI$15)&lt;Regelungszeit!$W$20,Regelungszeit!$X$19,IF(($AH44+AI$15)&lt;Regelungszeit!$W$21,Regelungszeit!$X$20,IF(($AH44+AI$15)&lt;Regelungszeit!$W$22,Regelungszeit!$X$21,IF(($AH44+AI$15)&lt;Regelungszeit!$W$23,Regelungszeit!$X$22,Regelungszeit!$X$23)))))))))</f>
        <v>#N/A</v>
      </c>
      <c r="AJ44" s="81" t="e">
        <f>IF(($AH44+AJ$15)&lt;Regelungszeit!$W$15,Regelungszeit!$X$14,IF(($AH44+AJ$15)&lt;Regelungszeit!$W$16,Regelungszeit!$X$15,IF(($AH44+AJ$15)&lt;Regelungszeit!$W$17,Regelungszeit!$X$16,IF(($AH44+AJ$15)&lt;Regelungszeit!$W$18,Regelungszeit!$X$17,IF(($AH44+AJ$15)&lt;Regelungszeit!$W$19,Regelungszeit!$X$18,IF(($AH44+AJ$15)&lt;Regelungszeit!$W$20,Regelungszeit!$X$19,IF(($AH44+AJ$15)&lt;Regelungszeit!$W$21,Regelungszeit!$X$20,IF(($AH44+AJ$15)&lt;Regelungszeit!$W$22,Regelungszeit!$X$21,IF(($AH44+AJ$15)&lt;Regelungszeit!$W$23,Regelungszeit!$X$22,Regelungszeit!$X$23)))))))))</f>
        <v>#N/A</v>
      </c>
      <c r="AK44" s="81" t="e">
        <f>IF(($AH44+AK$15)&lt;Regelungszeit!$W$15,Regelungszeit!$X$14,IF(($AH44+AK$15)&lt;Regelungszeit!$W$16,Regelungszeit!$X$15,IF(($AH44+AK$15)&lt;Regelungszeit!$W$17,Regelungszeit!$X$16,IF(($AH44+AK$15)&lt;Regelungszeit!$W$18,Regelungszeit!$X$17,IF(($AH44+AK$15)&lt;Regelungszeit!$W$19,Regelungszeit!$X$18,IF(($AH44+AK$15)&lt;Regelungszeit!$W$20,Regelungszeit!$X$19,IF(($AH44+AK$15)&lt;Regelungszeit!$W$21,Regelungszeit!$X$20,IF(($AH44+AK$15)&lt;Regelungszeit!$W$22,Regelungszeit!$X$21,IF(($AH44+AK$15)&lt;Regelungszeit!$W$23,Regelungszeit!$X$22,Regelungszeit!$X$23)))))))))</f>
        <v>#N/A</v>
      </c>
      <c r="AL44" s="81" t="e">
        <f>IF(($AH44+AL$15)&lt;Regelungszeit!$W$15,Regelungszeit!$X$14,IF(($AH44+AL$15)&lt;Regelungszeit!$W$16,Regelungszeit!$X$15,IF(($AH44+AL$15)&lt;Regelungszeit!$W$17,Regelungszeit!$X$16,IF(($AH44+AL$15)&lt;Regelungszeit!$W$18,Regelungszeit!$X$17,IF(($AH44+AL$15)&lt;Regelungszeit!$W$19,Regelungszeit!$X$18,IF(($AH44+AL$15)&lt;Regelungszeit!$W$20,Regelungszeit!$X$19,IF(($AH44+AL$15)&lt;Regelungszeit!$W$21,Regelungszeit!$X$20,IF(($AH44+AL$15)&lt;Regelungszeit!$W$22,Regelungszeit!$X$21,IF(($AH44+AL$15)&lt;Regelungszeit!$W$23,Regelungszeit!$X$22,Regelungszeit!$X$23)))))))))</f>
        <v>#N/A</v>
      </c>
      <c r="AM44" s="81" t="e">
        <f>IF(($AH44+AM$15)&lt;Regelungszeit!$W$15,Regelungszeit!$X$14,IF(($AH44+AM$15)&lt;Regelungszeit!$W$16,Regelungszeit!$X$15,IF(($AH44+AM$15)&lt;Regelungszeit!$W$17,Regelungszeit!$X$16,IF(($AH44+AM$15)&lt;Regelungszeit!$W$18,Regelungszeit!$X$17,IF(($AH44+AM$15)&lt;Regelungszeit!$W$19,Regelungszeit!$X$18,IF(($AH44+AM$15)&lt;Regelungszeit!$W$20,Regelungszeit!$X$19,IF(($AH44+AM$15)&lt;Regelungszeit!$W$21,Regelungszeit!$X$20,IF(($AH44+AM$15)&lt;Regelungszeit!$W$22,Regelungszeit!$X$21,IF(($AH44+AM$15)&lt;Regelungszeit!$W$23,Regelungszeit!$X$22,Regelungszeit!$X$23)))))))))</f>
        <v>#N/A</v>
      </c>
      <c r="AN44" s="81" t="e">
        <f>IF(($AH44+AN$15)&lt;Regelungszeit!$W$15,Regelungszeit!$X$14,IF(($AH44+AN$15)&lt;Regelungszeit!$W$16,Regelungszeit!$X$15,IF(($AH44+AN$15)&lt;Regelungszeit!$W$17,Regelungszeit!$X$16,IF(($AH44+AN$15)&lt;Regelungszeit!$W$18,Regelungszeit!$X$17,IF(($AH44+AN$15)&lt;Regelungszeit!$W$19,Regelungszeit!$X$18,IF(($AH44+AN$15)&lt;Regelungszeit!$W$20,Regelungszeit!$X$19,IF(($AH44+AN$15)&lt;Regelungszeit!$W$21,Regelungszeit!$X$20,IF(($AH44+AN$15)&lt;Regelungszeit!$W$22,Regelungszeit!$X$21,IF(($AH44+AN$15)&lt;Regelungszeit!$W$23,Regelungszeit!$X$22,Regelungszeit!$X$23)))))))))</f>
        <v>#N/A</v>
      </c>
      <c r="AO44" s="81" t="e">
        <f>IF(($AH44+AO$15)&lt;Regelungszeit!$W$15,Regelungszeit!$X$14,IF(($AH44+AO$15)&lt;Regelungszeit!$W$16,Regelungszeit!$X$15,IF(($AH44+AO$15)&lt;Regelungszeit!$W$17,Regelungszeit!$X$16,IF(($AH44+AO$15)&lt;Regelungszeit!$W$18,Regelungszeit!$X$17,IF(($AH44+AO$15)&lt;Regelungszeit!$W$19,Regelungszeit!$X$18,IF(($AH44+AO$15)&lt;Regelungszeit!$W$20,Regelungszeit!$X$19,IF(($AH44+AO$15)&lt;Regelungszeit!$W$21,Regelungszeit!$X$20,IF(($AH44+AO$15)&lt;Regelungszeit!$W$22,Regelungszeit!$X$21,IF(($AH44+AO$15)&lt;Regelungszeit!$W$23,Regelungszeit!$X$22,Regelungszeit!$X$23)))))))))</f>
        <v>#N/A</v>
      </c>
      <c r="AP44" s="81" t="e">
        <f>IF(($AH44+AP$15)&lt;Regelungszeit!$W$15,Regelungszeit!$X$14,IF(($AH44+AP$15)&lt;Regelungszeit!$W$16,Regelungszeit!$X$15,IF(($AH44+AP$15)&lt;Regelungszeit!$W$17,Regelungszeit!$X$16,IF(($AH44+AP$15)&lt;Regelungszeit!$W$18,Regelungszeit!$X$17,IF(($AH44+AP$15)&lt;Regelungszeit!$W$19,Regelungszeit!$X$18,IF(($AH44+AP$15)&lt;Regelungszeit!$W$20,Regelungszeit!$X$19,IF(($AH44+AP$15)&lt;Regelungszeit!$W$21,Regelungszeit!$X$20,IF(($AH44+AP$15)&lt;Regelungszeit!$W$22,Regelungszeit!$X$21,IF(($AH44+AP$15)&lt;Regelungszeit!$W$23,Regelungszeit!$X$22,Regelungszeit!$X$23)))))))))</f>
        <v>#N/A</v>
      </c>
      <c r="AQ44" s="81" t="e">
        <f>IF(($AH44+AQ$15)&lt;Regelungszeit!$W$15,Regelungszeit!$X$14,IF(($AH44+AQ$15)&lt;Regelungszeit!$W$16,Regelungszeit!$X$15,IF(($AH44+AQ$15)&lt;Regelungszeit!$W$17,Regelungszeit!$X$16,IF(($AH44+AQ$15)&lt;Regelungszeit!$W$18,Regelungszeit!$X$17,IF(($AH44+AQ$15)&lt;Regelungszeit!$W$19,Regelungszeit!$X$18,IF(($AH44+AQ$15)&lt;Regelungszeit!$W$20,Regelungszeit!$X$19,IF(($AH44+AQ$15)&lt;Regelungszeit!$W$21,Regelungszeit!$X$20,IF(($AH44+AQ$15)&lt;Regelungszeit!$W$22,Regelungszeit!$X$21,IF(($AH44+AQ$15)&lt;Regelungszeit!$W$23,Regelungszeit!$X$22,Regelungszeit!$X$23)))))))))</f>
        <v>#N/A</v>
      </c>
      <c r="AR44" s="81" t="e">
        <f>IF(($AH44+AR$15)&lt;Regelungszeit!$W$15,Regelungszeit!$X$14,IF(($AH44+AR$15)&lt;Regelungszeit!$W$16,Regelungszeit!$X$15,IF(($AH44+AR$15)&lt;Regelungszeit!$W$17,Regelungszeit!$X$16,IF(($AH44+AR$15)&lt;Regelungszeit!$W$18,Regelungszeit!$X$17,IF(($AH44+AR$15)&lt;Regelungszeit!$W$19,Regelungszeit!$X$18,IF(($AH44+AR$15)&lt;Regelungszeit!$W$20,Regelungszeit!$X$19,IF(($AH44+AR$15)&lt;Regelungszeit!$W$21,Regelungszeit!$X$20,IF(($AH44+AR$15)&lt;Regelungszeit!$W$22,Regelungszeit!$X$21,IF(($AH44+AR$15)&lt;Regelungszeit!$W$23,Regelungszeit!$X$22,Regelungszeit!$X$23)))))))))</f>
        <v>#N/A</v>
      </c>
      <c r="AS44" s="81" t="e">
        <f>IF(($AH44+AS$15)&lt;Regelungszeit!$W$15,Regelungszeit!$X$14,IF(($AH44+AS$15)&lt;Regelungszeit!$W$16,Regelungszeit!$X$15,IF(($AH44+AS$15)&lt;Regelungszeit!$W$17,Regelungszeit!$X$16,IF(($AH44+AS$15)&lt;Regelungszeit!$W$18,Regelungszeit!$X$17,IF(($AH44+AS$15)&lt;Regelungszeit!$W$19,Regelungszeit!$X$18,IF(($AH44+AS$15)&lt;Regelungszeit!$W$20,Regelungszeit!$X$19,IF(($AH44+AS$15)&lt;Regelungszeit!$W$21,Regelungszeit!$X$20,IF(($AH44+AS$15)&lt;Regelungszeit!$W$22,Regelungszeit!$X$21,IF(($AH44+AS$15)&lt;Regelungszeit!$W$23,Regelungszeit!$X$22,Regelungszeit!$X$23)))))))))</f>
        <v>#N/A</v>
      </c>
      <c r="AT44" s="81" t="e">
        <f>IF(($AH44+AT$15)&lt;Regelungszeit!$W$15,Regelungszeit!$X$14,IF(($AH44+AT$15)&lt;Regelungszeit!$W$16,Regelungszeit!$X$15,IF(($AH44+AT$15)&lt;Regelungszeit!$W$17,Regelungszeit!$X$16,IF(($AH44+AT$15)&lt;Regelungszeit!$W$18,Regelungszeit!$X$17,IF(($AH44+AT$15)&lt;Regelungszeit!$W$19,Regelungszeit!$X$18,IF(($AH44+AT$15)&lt;Regelungszeit!$W$20,Regelungszeit!$X$19,IF(($AH44+AT$15)&lt;Regelungszeit!$W$21,Regelungszeit!$X$20,IF(($AH44+AT$15)&lt;Regelungszeit!$W$22,Regelungszeit!$X$21,IF(($AH44+AT$15)&lt;Regelungszeit!$W$23,Regelungszeit!$X$22,Regelungszeit!$X$23)))))))))</f>
        <v>#N/A</v>
      </c>
      <c r="AU44" s="81" t="e">
        <f>IF(($AH44+AU$15)&lt;Regelungszeit!$W$15,Regelungszeit!$X$14,IF(($AH44+AU$15)&lt;Regelungszeit!$W$16,Regelungszeit!$X$15,IF(($AH44+AU$15)&lt;Regelungszeit!$W$17,Regelungszeit!$X$16,IF(($AH44+AU$15)&lt;Regelungszeit!$W$18,Regelungszeit!$X$17,IF(($AH44+AU$15)&lt;Regelungszeit!$W$19,Regelungszeit!$X$18,IF(($AH44+AU$15)&lt;Regelungszeit!$W$20,Regelungszeit!$X$19,IF(($AH44+AU$15)&lt;Regelungszeit!$W$21,Regelungszeit!$X$20,IF(($AH44+AU$15)&lt;Regelungszeit!$W$22,Regelungszeit!$X$21,IF(($AH44+AU$15)&lt;Regelungszeit!$W$23,Regelungszeit!$X$22,Regelungszeit!$X$23)))))))))</f>
        <v>#N/A</v>
      </c>
      <c r="AV44" s="81" t="e">
        <f>IF(($AH44+AV$15)&lt;Regelungszeit!$W$15,Regelungszeit!$X$14,IF(($AH44+AV$15)&lt;Regelungszeit!$W$16,Regelungszeit!$X$15,IF(($AH44+AV$15)&lt;Regelungszeit!$W$17,Regelungszeit!$X$16,IF(($AH44+AV$15)&lt;Regelungszeit!$W$18,Regelungszeit!$X$17,IF(($AH44+AV$15)&lt;Regelungszeit!$W$19,Regelungszeit!$X$18,IF(($AH44+AV$15)&lt;Regelungszeit!$W$20,Regelungszeit!$X$19,IF(($AH44+AV$15)&lt;Regelungszeit!$W$21,Regelungszeit!$X$20,IF(($AH44+AV$15)&lt;Regelungszeit!$W$22,Regelungszeit!$X$21,IF(($AH44+AV$15)&lt;Regelungszeit!$W$23,Regelungszeit!$X$22,Regelungszeit!$X$23)))))))))</f>
        <v>#N/A</v>
      </c>
      <c r="AW44" s="81" t="e">
        <f>IF(($AH44+AW$15)&lt;Regelungszeit!$W$15,Regelungszeit!$X$14,IF(($AH44+AW$15)&lt;Regelungszeit!$W$16,Regelungszeit!$X$15,IF(($AH44+AW$15)&lt;Regelungszeit!$W$17,Regelungszeit!$X$16,IF(($AH44+AW$15)&lt;Regelungszeit!$W$18,Regelungszeit!$X$17,IF(($AH44+AW$15)&lt;Regelungszeit!$W$19,Regelungszeit!$X$18,IF(($AH44+AW$15)&lt;Regelungszeit!$W$20,Regelungszeit!$X$19,IF(($AH44+AW$15)&lt;Regelungszeit!$W$21,Regelungszeit!$X$20,IF(($AH44+AW$15)&lt;Regelungszeit!$W$22,Regelungszeit!$X$21,IF(($AH44+AW$15)&lt;Regelungszeit!$W$23,Regelungszeit!$X$22,Regelungszeit!$X$23)))))))))</f>
        <v>#N/A</v>
      </c>
      <c r="AX44" s="82" t="e">
        <f t="shared" si="14"/>
        <v>#N/A</v>
      </c>
    </row>
    <row r="45" spans="1:50">
      <c r="A45" s="56" t="e">
        <f>IF(B45=Regelungszeit!$F$31,"Ende Regelung",IF(B45=Regelungszeit!$F$32,"Ende Hochfahrrampe",""))</f>
        <v>#N/A</v>
      </c>
      <c r="B45" s="57">
        <v>31</v>
      </c>
      <c r="C45" s="58" t="e">
        <f t="shared" si="15"/>
        <v>#N/A</v>
      </c>
      <c r="D45" s="59" t="e">
        <f t="shared" si="16"/>
        <v>#N/A</v>
      </c>
      <c r="E45" s="155"/>
      <c r="F45" s="247" t="e">
        <f>MATCH(INT(C45),Zuteilung!A:A,0)</f>
        <v>#N/A</v>
      </c>
      <c r="G45" s="61" t="e">
        <f>IF(OR(C45&lt;INDEX(Zuteilung!C:C,F45),C45&gt;INDEX(Zuteilung!D:D,F45)),FALSE,TRUE)</f>
        <v>#N/A</v>
      </c>
      <c r="H45" s="60" t="e">
        <f>IF(B45&lt;=Regelungszeit!$F$32,H44+Regelungszeit!$F$28,"")</f>
        <v>#N/A</v>
      </c>
      <c r="I45" s="60"/>
      <c r="J45" s="60"/>
      <c r="K45" s="60"/>
      <c r="L45" s="61" t="e">
        <f t="shared" si="0"/>
        <v>#N/A</v>
      </c>
      <c r="M45" s="106" t="e">
        <f t="shared" si="5"/>
        <v>#N/A</v>
      </c>
      <c r="N45" s="61" t="e">
        <f>IF(M45="","",IF(M45=1,0,IF(M45=1,0,Dateneingabe!$G$10*M45)))</f>
        <v>#N/A</v>
      </c>
      <c r="O45" s="252">
        <f t="shared" si="9"/>
        <v>0</v>
      </c>
      <c r="P45" s="63">
        <f>IF(O45="","",O45*(Dateneingabe!$G$10/100))</f>
        <v>0</v>
      </c>
      <c r="Q45" s="63">
        <f t="shared" si="10"/>
        <v>0</v>
      </c>
      <c r="R45" s="63" t="e">
        <f>IF(C45="","",IF(Dateneingabe!$G$17&lt;40909,Zeitreihe!P45,Zeitreihe!Q45))</f>
        <v>#N/A</v>
      </c>
      <c r="S45" s="68" t="str">
        <f>IF($T$14=0,"",IF(H45="","",IF(E45="","Ist-Arbeit fehlt",IF(L45&gt;Dateneingabe!$G$8,"Ist-Arbeit unplausibel",""))))</f>
        <v/>
      </c>
      <c r="T45" s="30">
        <f t="shared" si="1"/>
        <v>0</v>
      </c>
      <c r="U45" s="30">
        <f t="shared" si="6"/>
        <v>0</v>
      </c>
      <c r="X45" s="80"/>
      <c r="Y45" s="79"/>
      <c r="Z45" s="81"/>
      <c r="AA45" s="81"/>
      <c r="AB45" s="81"/>
      <c r="AC45" s="81"/>
      <c r="AD45" s="81"/>
      <c r="AE45" s="81"/>
      <c r="AF45" s="30" t="e">
        <f t="shared" si="7"/>
        <v>#N/A</v>
      </c>
      <c r="AG45" s="80" t="e">
        <f t="shared" si="11"/>
        <v>#N/A</v>
      </c>
      <c r="AH45" s="79" t="e">
        <f t="shared" si="8"/>
        <v>#N/A</v>
      </c>
      <c r="AI45" s="81" t="e">
        <f>IF(($AH45+AI$15)&lt;Regelungszeit!$W$15,Regelungszeit!$X$14,IF(($AH45+AI$15)&lt;Regelungszeit!$W$16,Regelungszeit!$X$15,IF(($AH45+AI$15)&lt;Regelungszeit!$W$17,Regelungszeit!$X$16,IF(($AH45+AI$15)&lt;Regelungszeit!$W$18,Regelungszeit!$X$17,IF(($AH45+AI$15)&lt;Regelungszeit!$W$19,Regelungszeit!$X$18,IF(($AH45+AI$15)&lt;Regelungszeit!$W$20,Regelungszeit!$X$19,IF(($AH45+AI$15)&lt;Regelungszeit!$W$21,Regelungszeit!$X$20,IF(($AH45+AI$15)&lt;Regelungszeit!$W$22,Regelungszeit!$X$21,IF(($AH45+AI$15)&lt;Regelungszeit!$W$23,Regelungszeit!$X$22,Regelungszeit!$X$23)))))))))</f>
        <v>#N/A</v>
      </c>
      <c r="AJ45" s="81" t="e">
        <f>IF(($AH45+AJ$15)&lt;Regelungszeit!$W$15,Regelungszeit!$X$14,IF(($AH45+AJ$15)&lt;Regelungszeit!$W$16,Regelungszeit!$X$15,IF(($AH45+AJ$15)&lt;Regelungszeit!$W$17,Regelungszeit!$X$16,IF(($AH45+AJ$15)&lt;Regelungszeit!$W$18,Regelungszeit!$X$17,IF(($AH45+AJ$15)&lt;Regelungszeit!$W$19,Regelungszeit!$X$18,IF(($AH45+AJ$15)&lt;Regelungszeit!$W$20,Regelungszeit!$X$19,IF(($AH45+AJ$15)&lt;Regelungszeit!$W$21,Regelungszeit!$X$20,IF(($AH45+AJ$15)&lt;Regelungszeit!$W$22,Regelungszeit!$X$21,IF(($AH45+AJ$15)&lt;Regelungszeit!$W$23,Regelungszeit!$X$22,Regelungszeit!$X$23)))))))))</f>
        <v>#N/A</v>
      </c>
      <c r="AK45" s="81" t="e">
        <f>IF(($AH45+AK$15)&lt;Regelungszeit!$W$15,Regelungszeit!$X$14,IF(($AH45+AK$15)&lt;Regelungszeit!$W$16,Regelungszeit!$X$15,IF(($AH45+AK$15)&lt;Regelungszeit!$W$17,Regelungszeit!$X$16,IF(($AH45+AK$15)&lt;Regelungszeit!$W$18,Regelungszeit!$X$17,IF(($AH45+AK$15)&lt;Regelungszeit!$W$19,Regelungszeit!$X$18,IF(($AH45+AK$15)&lt;Regelungszeit!$W$20,Regelungszeit!$X$19,IF(($AH45+AK$15)&lt;Regelungszeit!$W$21,Regelungszeit!$X$20,IF(($AH45+AK$15)&lt;Regelungszeit!$W$22,Regelungszeit!$X$21,IF(($AH45+AK$15)&lt;Regelungszeit!$W$23,Regelungszeit!$X$22,Regelungszeit!$X$23)))))))))</f>
        <v>#N/A</v>
      </c>
      <c r="AL45" s="81" t="e">
        <f>IF(($AH45+AL$15)&lt;Regelungszeit!$W$15,Regelungszeit!$X$14,IF(($AH45+AL$15)&lt;Regelungszeit!$W$16,Regelungszeit!$X$15,IF(($AH45+AL$15)&lt;Regelungszeit!$W$17,Regelungszeit!$X$16,IF(($AH45+AL$15)&lt;Regelungszeit!$W$18,Regelungszeit!$X$17,IF(($AH45+AL$15)&lt;Regelungszeit!$W$19,Regelungszeit!$X$18,IF(($AH45+AL$15)&lt;Regelungszeit!$W$20,Regelungszeit!$X$19,IF(($AH45+AL$15)&lt;Regelungszeit!$W$21,Regelungszeit!$X$20,IF(($AH45+AL$15)&lt;Regelungszeit!$W$22,Regelungszeit!$X$21,IF(($AH45+AL$15)&lt;Regelungszeit!$W$23,Regelungszeit!$X$22,Regelungszeit!$X$23)))))))))</f>
        <v>#N/A</v>
      </c>
      <c r="AM45" s="81" t="e">
        <f>IF(($AH45+AM$15)&lt;Regelungszeit!$W$15,Regelungszeit!$X$14,IF(($AH45+AM$15)&lt;Regelungszeit!$W$16,Regelungszeit!$X$15,IF(($AH45+AM$15)&lt;Regelungszeit!$W$17,Regelungszeit!$X$16,IF(($AH45+AM$15)&lt;Regelungszeit!$W$18,Regelungszeit!$X$17,IF(($AH45+AM$15)&lt;Regelungszeit!$W$19,Regelungszeit!$X$18,IF(($AH45+AM$15)&lt;Regelungszeit!$W$20,Regelungszeit!$X$19,IF(($AH45+AM$15)&lt;Regelungszeit!$W$21,Regelungszeit!$X$20,IF(($AH45+AM$15)&lt;Regelungszeit!$W$22,Regelungszeit!$X$21,IF(($AH45+AM$15)&lt;Regelungszeit!$W$23,Regelungszeit!$X$22,Regelungszeit!$X$23)))))))))</f>
        <v>#N/A</v>
      </c>
      <c r="AN45" s="81" t="e">
        <f>IF(($AH45+AN$15)&lt;Regelungszeit!$W$15,Regelungszeit!$X$14,IF(($AH45+AN$15)&lt;Regelungszeit!$W$16,Regelungszeit!$X$15,IF(($AH45+AN$15)&lt;Regelungszeit!$W$17,Regelungszeit!$X$16,IF(($AH45+AN$15)&lt;Regelungszeit!$W$18,Regelungszeit!$X$17,IF(($AH45+AN$15)&lt;Regelungszeit!$W$19,Regelungszeit!$X$18,IF(($AH45+AN$15)&lt;Regelungszeit!$W$20,Regelungszeit!$X$19,IF(($AH45+AN$15)&lt;Regelungszeit!$W$21,Regelungszeit!$X$20,IF(($AH45+AN$15)&lt;Regelungszeit!$W$22,Regelungszeit!$X$21,IF(($AH45+AN$15)&lt;Regelungszeit!$W$23,Regelungszeit!$X$22,Regelungszeit!$X$23)))))))))</f>
        <v>#N/A</v>
      </c>
      <c r="AO45" s="81" t="e">
        <f>IF(($AH45+AO$15)&lt;Regelungszeit!$W$15,Regelungszeit!$X$14,IF(($AH45+AO$15)&lt;Regelungszeit!$W$16,Regelungszeit!$X$15,IF(($AH45+AO$15)&lt;Regelungszeit!$W$17,Regelungszeit!$X$16,IF(($AH45+AO$15)&lt;Regelungszeit!$W$18,Regelungszeit!$X$17,IF(($AH45+AO$15)&lt;Regelungszeit!$W$19,Regelungszeit!$X$18,IF(($AH45+AO$15)&lt;Regelungszeit!$W$20,Regelungszeit!$X$19,IF(($AH45+AO$15)&lt;Regelungszeit!$W$21,Regelungszeit!$X$20,IF(($AH45+AO$15)&lt;Regelungszeit!$W$22,Regelungszeit!$X$21,IF(($AH45+AO$15)&lt;Regelungszeit!$W$23,Regelungszeit!$X$22,Regelungszeit!$X$23)))))))))</f>
        <v>#N/A</v>
      </c>
      <c r="AP45" s="81" t="e">
        <f>IF(($AH45+AP$15)&lt;Regelungszeit!$W$15,Regelungszeit!$X$14,IF(($AH45+AP$15)&lt;Regelungszeit!$W$16,Regelungszeit!$X$15,IF(($AH45+AP$15)&lt;Regelungszeit!$W$17,Regelungszeit!$X$16,IF(($AH45+AP$15)&lt;Regelungszeit!$W$18,Regelungszeit!$X$17,IF(($AH45+AP$15)&lt;Regelungszeit!$W$19,Regelungszeit!$X$18,IF(($AH45+AP$15)&lt;Regelungszeit!$W$20,Regelungszeit!$X$19,IF(($AH45+AP$15)&lt;Regelungszeit!$W$21,Regelungszeit!$X$20,IF(($AH45+AP$15)&lt;Regelungszeit!$W$22,Regelungszeit!$X$21,IF(($AH45+AP$15)&lt;Regelungszeit!$W$23,Regelungszeit!$X$22,Regelungszeit!$X$23)))))))))</f>
        <v>#N/A</v>
      </c>
      <c r="AQ45" s="81" t="e">
        <f>IF(($AH45+AQ$15)&lt;Regelungszeit!$W$15,Regelungszeit!$X$14,IF(($AH45+AQ$15)&lt;Regelungszeit!$W$16,Regelungszeit!$X$15,IF(($AH45+AQ$15)&lt;Regelungszeit!$W$17,Regelungszeit!$X$16,IF(($AH45+AQ$15)&lt;Regelungszeit!$W$18,Regelungszeit!$X$17,IF(($AH45+AQ$15)&lt;Regelungszeit!$W$19,Regelungszeit!$X$18,IF(($AH45+AQ$15)&lt;Regelungszeit!$W$20,Regelungszeit!$X$19,IF(($AH45+AQ$15)&lt;Regelungszeit!$W$21,Regelungszeit!$X$20,IF(($AH45+AQ$15)&lt;Regelungszeit!$W$22,Regelungszeit!$X$21,IF(($AH45+AQ$15)&lt;Regelungszeit!$W$23,Regelungszeit!$X$22,Regelungszeit!$X$23)))))))))</f>
        <v>#N/A</v>
      </c>
      <c r="AR45" s="81" t="e">
        <f>IF(($AH45+AR$15)&lt;Regelungszeit!$W$15,Regelungszeit!$X$14,IF(($AH45+AR$15)&lt;Regelungszeit!$W$16,Regelungszeit!$X$15,IF(($AH45+AR$15)&lt;Regelungszeit!$W$17,Regelungszeit!$X$16,IF(($AH45+AR$15)&lt;Regelungszeit!$W$18,Regelungszeit!$X$17,IF(($AH45+AR$15)&lt;Regelungszeit!$W$19,Regelungszeit!$X$18,IF(($AH45+AR$15)&lt;Regelungszeit!$W$20,Regelungszeit!$X$19,IF(($AH45+AR$15)&lt;Regelungszeit!$W$21,Regelungszeit!$X$20,IF(($AH45+AR$15)&lt;Regelungszeit!$W$22,Regelungszeit!$X$21,IF(($AH45+AR$15)&lt;Regelungszeit!$W$23,Regelungszeit!$X$22,Regelungszeit!$X$23)))))))))</f>
        <v>#N/A</v>
      </c>
      <c r="AS45" s="81" t="e">
        <f>IF(($AH45+AS$15)&lt;Regelungszeit!$W$15,Regelungszeit!$X$14,IF(($AH45+AS$15)&lt;Regelungszeit!$W$16,Regelungszeit!$X$15,IF(($AH45+AS$15)&lt;Regelungszeit!$W$17,Regelungszeit!$X$16,IF(($AH45+AS$15)&lt;Regelungszeit!$W$18,Regelungszeit!$X$17,IF(($AH45+AS$15)&lt;Regelungszeit!$W$19,Regelungszeit!$X$18,IF(($AH45+AS$15)&lt;Regelungszeit!$W$20,Regelungszeit!$X$19,IF(($AH45+AS$15)&lt;Regelungszeit!$W$21,Regelungszeit!$X$20,IF(($AH45+AS$15)&lt;Regelungszeit!$W$22,Regelungszeit!$X$21,IF(($AH45+AS$15)&lt;Regelungszeit!$W$23,Regelungszeit!$X$22,Regelungszeit!$X$23)))))))))</f>
        <v>#N/A</v>
      </c>
      <c r="AT45" s="81" t="e">
        <f>IF(($AH45+AT$15)&lt;Regelungszeit!$W$15,Regelungszeit!$X$14,IF(($AH45+AT$15)&lt;Regelungszeit!$W$16,Regelungszeit!$X$15,IF(($AH45+AT$15)&lt;Regelungszeit!$W$17,Regelungszeit!$X$16,IF(($AH45+AT$15)&lt;Regelungszeit!$W$18,Regelungszeit!$X$17,IF(($AH45+AT$15)&lt;Regelungszeit!$W$19,Regelungszeit!$X$18,IF(($AH45+AT$15)&lt;Regelungszeit!$W$20,Regelungszeit!$X$19,IF(($AH45+AT$15)&lt;Regelungszeit!$W$21,Regelungszeit!$X$20,IF(($AH45+AT$15)&lt;Regelungszeit!$W$22,Regelungszeit!$X$21,IF(($AH45+AT$15)&lt;Regelungszeit!$W$23,Regelungszeit!$X$22,Regelungszeit!$X$23)))))))))</f>
        <v>#N/A</v>
      </c>
      <c r="AU45" s="81" t="e">
        <f>IF(($AH45+AU$15)&lt;Regelungszeit!$W$15,Regelungszeit!$X$14,IF(($AH45+AU$15)&lt;Regelungszeit!$W$16,Regelungszeit!$X$15,IF(($AH45+AU$15)&lt;Regelungszeit!$W$17,Regelungszeit!$X$16,IF(($AH45+AU$15)&lt;Regelungszeit!$W$18,Regelungszeit!$X$17,IF(($AH45+AU$15)&lt;Regelungszeit!$W$19,Regelungszeit!$X$18,IF(($AH45+AU$15)&lt;Regelungszeit!$W$20,Regelungszeit!$X$19,IF(($AH45+AU$15)&lt;Regelungszeit!$W$21,Regelungszeit!$X$20,IF(($AH45+AU$15)&lt;Regelungszeit!$W$22,Regelungszeit!$X$21,IF(($AH45+AU$15)&lt;Regelungszeit!$W$23,Regelungszeit!$X$22,Regelungszeit!$X$23)))))))))</f>
        <v>#N/A</v>
      </c>
      <c r="AV45" s="81" t="e">
        <f>IF(($AH45+AV$15)&lt;Regelungszeit!$W$15,Regelungszeit!$X$14,IF(($AH45+AV$15)&lt;Regelungszeit!$W$16,Regelungszeit!$X$15,IF(($AH45+AV$15)&lt;Regelungszeit!$W$17,Regelungszeit!$X$16,IF(($AH45+AV$15)&lt;Regelungszeit!$W$18,Regelungszeit!$X$17,IF(($AH45+AV$15)&lt;Regelungszeit!$W$19,Regelungszeit!$X$18,IF(($AH45+AV$15)&lt;Regelungszeit!$W$20,Regelungszeit!$X$19,IF(($AH45+AV$15)&lt;Regelungszeit!$W$21,Regelungszeit!$X$20,IF(($AH45+AV$15)&lt;Regelungszeit!$W$22,Regelungszeit!$X$21,IF(($AH45+AV$15)&lt;Regelungszeit!$W$23,Regelungszeit!$X$22,Regelungszeit!$X$23)))))))))</f>
        <v>#N/A</v>
      </c>
      <c r="AW45" s="81" t="e">
        <f>IF(($AH45+AW$15)&lt;Regelungszeit!$W$15,Regelungszeit!$X$14,IF(($AH45+AW$15)&lt;Regelungszeit!$W$16,Regelungszeit!$X$15,IF(($AH45+AW$15)&lt;Regelungszeit!$W$17,Regelungszeit!$X$16,IF(($AH45+AW$15)&lt;Regelungszeit!$W$18,Regelungszeit!$X$17,IF(($AH45+AW$15)&lt;Regelungszeit!$W$19,Regelungszeit!$X$18,IF(($AH45+AW$15)&lt;Regelungszeit!$W$20,Regelungszeit!$X$19,IF(($AH45+AW$15)&lt;Regelungszeit!$W$21,Regelungszeit!$X$20,IF(($AH45+AW$15)&lt;Regelungszeit!$W$22,Regelungszeit!$X$21,IF(($AH45+AW$15)&lt;Regelungszeit!$W$23,Regelungszeit!$X$22,Regelungszeit!$X$23)))))))))</f>
        <v>#N/A</v>
      </c>
      <c r="AX45" s="82" t="e">
        <f t="shared" si="14"/>
        <v>#N/A</v>
      </c>
    </row>
    <row r="46" spans="1:50">
      <c r="A46" s="56" t="e">
        <f>IF(B46=Regelungszeit!$F$31,"Ende Regelung",IF(B46=Regelungszeit!$F$32,"Ende Hochfahrrampe",""))</f>
        <v>#N/A</v>
      </c>
      <c r="B46" s="57">
        <v>32</v>
      </c>
      <c r="C46" s="58" t="e">
        <f t="shared" si="15"/>
        <v>#N/A</v>
      </c>
      <c r="D46" s="59" t="e">
        <f t="shared" si="16"/>
        <v>#N/A</v>
      </c>
      <c r="E46" s="155"/>
      <c r="F46" s="247" t="e">
        <f>MATCH(INT(C46),Zuteilung!A:A,0)</f>
        <v>#N/A</v>
      </c>
      <c r="G46" s="61" t="e">
        <f>IF(OR(C46&lt;INDEX(Zuteilung!C:C,F46),C46&gt;INDEX(Zuteilung!D:D,F46)),FALSE,TRUE)</f>
        <v>#N/A</v>
      </c>
      <c r="H46" s="60" t="e">
        <f>IF(B46&lt;=Regelungszeit!$F$32,H45+Regelungszeit!$F$28,"")</f>
        <v>#N/A</v>
      </c>
      <c r="I46" s="60"/>
      <c r="J46" s="60"/>
      <c r="K46" s="60"/>
      <c r="L46" s="61" t="e">
        <f t="shared" si="0"/>
        <v>#N/A</v>
      </c>
      <c r="M46" s="106" t="e">
        <f t="shared" si="5"/>
        <v>#N/A</v>
      </c>
      <c r="N46" s="61" t="e">
        <f>IF(M46="","",IF(M46=1,0,IF(M46=1,0,Dateneingabe!$G$10*M46)))</f>
        <v>#N/A</v>
      </c>
      <c r="O46" s="252">
        <f t="shared" si="9"/>
        <v>0</v>
      </c>
      <c r="P46" s="63">
        <f>IF(O46="","",O46*(Dateneingabe!$G$10/100))</f>
        <v>0</v>
      </c>
      <c r="Q46" s="63">
        <f t="shared" si="10"/>
        <v>0</v>
      </c>
      <c r="R46" s="63" t="e">
        <f>IF(C46="","",IF(Dateneingabe!$G$17&lt;40909,Zeitreihe!P46,Zeitreihe!Q46))</f>
        <v>#N/A</v>
      </c>
      <c r="S46" s="68" t="str">
        <f>IF($T$14=0,"",IF(H46="","",IF(E46="","Ist-Arbeit fehlt",IF(L46&gt;Dateneingabe!$G$8,"Ist-Arbeit unplausibel",""))))</f>
        <v/>
      </c>
      <c r="T46" s="30">
        <f t="shared" si="1"/>
        <v>0</v>
      </c>
      <c r="U46" s="30">
        <f t="shared" si="6"/>
        <v>0</v>
      </c>
      <c r="X46" s="80"/>
      <c r="Y46" s="79"/>
      <c r="Z46" s="81"/>
      <c r="AA46" s="81"/>
      <c r="AB46" s="81"/>
      <c r="AC46" s="81"/>
      <c r="AD46" s="81"/>
      <c r="AE46" s="81"/>
      <c r="AF46" s="30" t="e">
        <f t="shared" si="7"/>
        <v>#N/A</v>
      </c>
      <c r="AG46" s="80" t="e">
        <f t="shared" si="11"/>
        <v>#N/A</v>
      </c>
      <c r="AH46" s="79" t="e">
        <f t="shared" si="8"/>
        <v>#N/A</v>
      </c>
      <c r="AI46" s="81" t="e">
        <f>IF(($AH46+AI$15)&lt;Regelungszeit!$W$15,Regelungszeit!$X$14,IF(($AH46+AI$15)&lt;Regelungszeit!$W$16,Regelungszeit!$X$15,IF(($AH46+AI$15)&lt;Regelungszeit!$W$17,Regelungszeit!$X$16,IF(($AH46+AI$15)&lt;Regelungszeit!$W$18,Regelungszeit!$X$17,IF(($AH46+AI$15)&lt;Regelungszeit!$W$19,Regelungszeit!$X$18,IF(($AH46+AI$15)&lt;Regelungszeit!$W$20,Regelungszeit!$X$19,IF(($AH46+AI$15)&lt;Regelungszeit!$W$21,Regelungszeit!$X$20,IF(($AH46+AI$15)&lt;Regelungszeit!$W$22,Regelungszeit!$X$21,IF(($AH46+AI$15)&lt;Regelungszeit!$W$23,Regelungszeit!$X$22,Regelungszeit!$X$23)))))))))</f>
        <v>#N/A</v>
      </c>
      <c r="AJ46" s="81" t="e">
        <f>IF(($AH46+AJ$15)&lt;Regelungszeit!$W$15,Regelungszeit!$X$14,IF(($AH46+AJ$15)&lt;Regelungszeit!$W$16,Regelungszeit!$X$15,IF(($AH46+AJ$15)&lt;Regelungszeit!$W$17,Regelungszeit!$X$16,IF(($AH46+AJ$15)&lt;Regelungszeit!$W$18,Regelungszeit!$X$17,IF(($AH46+AJ$15)&lt;Regelungszeit!$W$19,Regelungszeit!$X$18,IF(($AH46+AJ$15)&lt;Regelungszeit!$W$20,Regelungszeit!$X$19,IF(($AH46+AJ$15)&lt;Regelungszeit!$W$21,Regelungszeit!$X$20,IF(($AH46+AJ$15)&lt;Regelungszeit!$W$22,Regelungszeit!$X$21,IF(($AH46+AJ$15)&lt;Regelungszeit!$W$23,Regelungszeit!$X$22,Regelungszeit!$X$23)))))))))</f>
        <v>#N/A</v>
      </c>
      <c r="AK46" s="81" t="e">
        <f>IF(($AH46+AK$15)&lt;Regelungszeit!$W$15,Regelungszeit!$X$14,IF(($AH46+AK$15)&lt;Regelungszeit!$W$16,Regelungszeit!$X$15,IF(($AH46+AK$15)&lt;Regelungszeit!$W$17,Regelungszeit!$X$16,IF(($AH46+AK$15)&lt;Regelungszeit!$W$18,Regelungszeit!$X$17,IF(($AH46+AK$15)&lt;Regelungszeit!$W$19,Regelungszeit!$X$18,IF(($AH46+AK$15)&lt;Regelungszeit!$W$20,Regelungszeit!$X$19,IF(($AH46+AK$15)&lt;Regelungszeit!$W$21,Regelungszeit!$X$20,IF(($AH46+AK$15)&lt;Regelungszeit!$W$22,Regelungszeit!$X$21,IF(($AH46+AK$15)&lt;Regelungszeit!$W$23,Regelungszeit!$X$22,Regelungszeit!$X$23)))))))))</f>
        <v>#N/A</v>
      </c>
      <c r="AL46" s="81" t="e">
        <f>IF(($AH46+AL$15)&lt;Regelungszeit!$W$15,Regelungszeit!$X$14,IF(($AH46+AL$15)&lt;Regelungszeit!$W$16,Regelungszeit!$X$15,IF(($AH46+AL$15)&lt;Regelungszeit!$W$17,Regelungszeit!$X$16,IF(($AH46+AL$15)&lt;Regelungszeit!$W$18,Regelungszeit!$X$17,IF(($AH46+AL$15)&lt;Regelungszeit!$W$19,Regelungszeit!$X$18,IF(($AH46+AL$15)&lt;Regelungszeit!$W$20,Regelungszeit!$X$19,IF(($AH46+AL$15)&lt;Regelungszeit!$W$21,Regelungszeit!$X$20,IF(($AH46+AL$15)&lt;Regelungszeit!$W$22,Regelungszeit!$X$21,IF(($AH46+AL$15)&lt;Regelungszeit!$W$23,Regelungszeit!$X$22,Regelungszeit!$X$23)))))))))</f>
        <v>#N/A</v>
      </c>
      <c r="AM46" s="81" t="e">
        <f>IF(($AH46+AM$15)&lt;Regelungszeit!$W$15,Regelungszeit!$X$14,IF(($AH46+AM$15)&lt;Regelungszeit!$W$16,Regelungszeit!$X$15,IF(($AH46+AM$15)&lt;Regelungszeit!$W$17,Regelungszeit!$X$16,IF(($AH46+AM$15)&lt;Regelungszeit!$W$18,Regelungszeit!$X$17,IF(($AH46+AM$15)&lt;Regelungszeit!$W$19,Regelungszeit!$X$18,IF(($AH46+AM$15)&lt;Regelungszeit!$W$20,Regelungszeit!$X$19,IF(($AH46+AM$15)&lt;Regelungszeit!$W$21,Regelungszeit!$X$20,IF(($AH46+AM$15)&lt;Regelungszeit!$W$22,Regelungszeit!$X$21,IF(($AH46+AM$15)&lt;Regelungszeit!$W$23,Regelungszeit!$X$22,Regelungszeit!$X$23)))))))))</f>
        <v>#N/A</v>
      </c>
      <c r="AN46" s="81" t="e">
        <f>IF(($AH46+AN$15)&lt;Regelungszeit!$W$15,Regelungszeit!$X$14,IF(($AH46+AN$15)&lt;Regelungszeit!$W$16,Regelungszeit!$X$15,IF(($AH46+AN$15)&lt;Regelungszeit!$W$17,Regelungszeit!$X$16,IF(($AH46+AN$15)&lt;Regelungszeit!$W$18,Regelungszeit!$X$17,IF(($AH46+AN$15)&lt;Regelungszeit!$W$19,Regelungszeit!$X$18,IF(($AH46+AN$15)&lt;Regelungszeit!$W$20,Regelungszeit!$X$19,IF(($AH46+AN$15)&lt;Regelungszeit!$W$21,Regelungszeit!$X$20,IF(($AH46+AN$15)&lt;Regelungszeit!$W$22,Regelungszeit!$X$21,IF(($AH46+AN$15)&lt;Regelungszeit!$W$23,Regelungszeit!$X$22,Regelungszeit!$X$23)))))))))</f>
        <v>#N/A</v>
      </c>
      <c r="AO46" s="81" t="e">
        <f>IF(($AH46+AO$15)&lt;Regelungszeit!$W$15,Regelungszeit!$X$14,IF(($AH46+AO$15)&lt;Regelungszeit!$W$16,Regelungszeit!$X$15,IF(($AH46+AO$15)&lt;Regelungszeit!$W$17,Regelungszeit!$X$16,IF(($AH46+AO$15)&lt;Regelungszeit!$W$18,Regelungszeit!$X$17,IF(($AH46+AO$15)&lt;Regelungszeit!$W$19,Regelungszeit!$X$18,IF(($AH46+AO$15)&lt;Regelungszeit!$W$20,Regelungszeit!$X$19,IF(($AH46+AO$15)&lt;Regelungszeit!$W$21,Regelungszeit!$X$20,IF(($AH46+AO$15)&lt;Regelungszeit!$W$22,Regelungszeit!$X$21,IF(($AH46+AO$15)&lt;Regelungszeit!$W$23,Regelungszeit!$X$22,Regelungszeit!$X$23)))))))))</f>
        <v>#N/A</v>
      </c>
      <c r="AP46" s="81" t="e">
        <f>IF(($AH46+AP$15)&lt;Regelungszeit!$W$15,Regelungszeit!$X$14,IF(($AH46+AP$15)&lt;Regelungszeit!$W$16,Regelungszeit!$X$15,IF(($AH46+AP$15)&lt;Regelungszeit!$W$17,Regelungszeit!$X$16,IF(($AH46+AP$15)&lt;Regelungszeit!$W$18,Regelungszeit!$X$17,IF(($AH46+AP$15)&lt;Regelungszeit!$W$19,Regelungszeit!$X$18,IF(($AH46+AP$15)&lt;Regelungszeit!$W$20,Regelungszeit!$X$19,IF(($AH46+AP$15)&lt;Regelungszeit!$W$21,Regelungszeit!$X$20,IF(($AH46+AP$15)&lt;Regelungszeit!$W$22,Regelungszeit!$X$21,IF(($AH46+AP$15)&lt;Regelungszeit!$W$23,Regelungszeit!$X$22,Regelungszeit!$X$23)))))))))</f>
        <v>#N/A</v>
      </c>
      <c r="AQ46" s="81" t="e">
        <f>IF(($AH46+AQ$15)&lt;Regelungszeit!$W$15,Regelungszeit!$X$14,IF(($AH46+AQ$15)&lt;Regelungszeit!$W$16,Regelungszeit!$X$15,IF(($AH46+AQ$15)&lt;Regelungszeit!$W$17,Regelungszeit!$X$16,IF(($AH46+AQ$15)&lt;Regelungszeit!$W$18,Regelungszeit!$X$17,IF(($AH46+AQ$15)&lt;Regelungszeit!$W$19,Regelungszeit!$X$18,IF(($AH46+AQ$15)&lt;Regelungszeit!$W$20,Regelungszeit!$X$19,IF(($AH46+AQ$15)&lt;Regelungszeit!$W$21,Regelungszeit!$X$20,IF(($AH46+AQ$15)&lt;Regelungszeit!$W$22,Regelungszeit!$X$21,IF(($AH46+AQ$15)&lt;Regelungszeit!$W$23,Regelungszeit!$X$22,Regelungszeit!$X$23)))))))))</f>
        <v>#N/A</v>
      </c>
      <c r="AR46" s="81" t="e">
        <f>IF(($AH46+AR$15)&lt;Regelungszeit!$W$15,Regelungszeit!$X$14,IF(($AH46+AR$15)&lt;Regelungszeit!$W$16,Regelungszeit!$X$15,IF(($AH46+AR$15)&lt;Regelungszeit!$W$17,Regelungszeit!$X$16,IF(($AH46+AR$15)&lt;Regelungszeit!$W$18,Regelungszeit!$X$17,IF(($AH46+AR$15)&lt;Regelungszeit!$W$19,Regelungszeit!$X$18,IF(($AH46+AR$15)&lt;Regelungszeit!$W$20,Regelungszeit!$X$19,IF(($AH46+AR$15)&lt;Regelungszeit!$W$21,Regelungszeit!$X$20,IF(($AH46+AR$15)&lt;Regelungszeit!$W$22,Regelungszeit!$X$21,IF(($AH46+AR$15)&lt;Regelungszeit!$W$23,Regelungszeit!$X$22,Regelungszeit!$X$23)))))))))</f>
        <v>#N/A</v>
      </c>
      <c r="AS46" s="81" t="e">
        <f>IF(($AH46+AS$15)&lt;Regelungszeit!$W$15,Regelungszeit!$X$14,IF(($AH46+AS$15)&lt;Regelungszeit!$W$16,Regelungszeit!$X$15,IF(($AH46+AS$15)&lt;Regelungszeit!$W$17,Regelungszeit!$X$16,IF(($AH46+AS$15)&lt;Regelungszeit!$W$18,Regelungszeit!$X$17,IF(($AH46+AS$15)&lt;Regelungszeit!$W$19,Regelungszeit!$X$18,IF(($AH46+AS$15)&lt;Regelungszeit!$W$20,Regelungszeit!$X$19,IF(($AH46+AS$15)&lt;Regelungszeit!$W$21,Regelungszeit!$X$20,IF(($AH46+AS$15)&lt;Regelungszeit!$W$22,Regelungszeit!$X$21,IF(($AH46+AS$15)&lt;Regelungszeit!$W$23,Regelungszeit!$X$22,Regelungszeit!$X$23)))))))))</f>
        <v>#N/A</v>
      </c>
      <c r="AT46" s="81" t="e">
        <f>IF(($AH46+AT$15)&lt;Regelungszeit!$W$15,Regelungszeit!$X$14,IF(($AH46+AT$15)&lt;Regelungszeit!$W$16,Regelungszeit!$X$15,IF(($AH46+AT$15)&lt;Regelungszeit!$W$17,Regelungszeit!$X$16,IF(($AH46+AT$15)&lt;Regelungszeit!$W$18,Regelungszeit!$X$17,IF(($AH46+AT$15)&lt;Regelungszeit!$W$19,Regelungszeit!$X$18,IF(($AH46+AT$15)&lt;Regelungszeit!$W$20,Regelungszeit!$X$19,IF(($AH46+AT$15)&lt;Regelungszeit!$W$21,Regelungszeit!$X$20,IF(($AH46+AT$15)&lt;Regelungszeit!$W$22,Regelungszeit!$X$21,IF(($AH46+AT$15)&lt;Regelungszeit!$W$23,Regelungszeit!$X$22,Regelungszeit!$X$23)))))))))</f>
        <v>#N/A</v>
      </c>
      <c r="AU46" s="81" t="e">
        <f>IF(($AH46+AU$15)&lt;Regelungszeit!$W$15,Regelungszeit!$X$14,IF(($AH46+AU$15)&lt;Regelungszeit!$W$16,Regelungszeit!$X$15,IF(($AH46+AU$15)&lt;Regelungszeit!$W$17,Regelungszeit!$X$16,IF(($AH46+AU$15)&lt;Regelungszeit!$W$18,Regelungszeit!$X$17,IF(($AH46+AU$15)&lt;Regelungszeit!$W$19,Regelungszeit!$X$18,IF(($AH46+AU$15)&lt;Regelungszeit!$W$20,Regelungszeit!$X$19,IF(($AH46+AU$15)&lt;Regelungszeit!$W$21,Regelungszeit!$X$20,IF(($AH46+AU$15)&lt;Regelungszeit!$W$22,Regelungszeit!$X$21,IF(($AH46+AU$15)&lt;Regelungszeit!$W$23,Regelungszeit!$X$22,Regelungszeit!$X$23)))))))))</f>
        <v>#N/A</v>
      </c>
      <c r="AV46" s="81" t="e">
        <f>IF(($AH46+AV$15)&lt;Regelungszeit!$W$15,Regelungszeit!$X$14,IF(($AH46+AV$15)&lt;Regelungszeit!$W$16,Regelungszeit!$X$15,IF(($AH46+AV$15)&lt;Regelungszeit!$W$17,Regelungszeit!$X$16,IF(($AH46+AV$15)&lt;Regelungszeit!$W$18,Regelungszeit!$X$17,IF(($AH46+AV$15)&lt;Regelungszeit!$W$19,Regelungszeit!$X$18,IF(($AH46+AV$15)&lt;Regelungszeit!$W$20,Regelungszeit!$X$19,IF(($AH46+AV$15)&lt;Regelungszeit!$W$21,Regelungszeit!$X$20,IF(($AH46+AV$15)&lt;Regelungszeit!$W$22,Regelungszeit!$X$21,IF(($AH46+AV$15)&lt;Regelungszeit!$W$23,Regelungszeit!$X$22,Regelungszeit!$X$23)))))))))</f>
        <v>#N/A</v>
      </c>
      <c r="AW46" s="81" t="e">
        <f>IF(($AH46+AW$15)&lt;Regelungszeit!$W$15,Regelungszeit!$X$14,IF(($AH46+AW$15)&lt;Regelungszeit!$W$16,Regelungszeit!$X$15,IF(($AH46+AW$15)&lt;Regelungszeit!$W$17,Regelungszeit!$X$16,IF(($AH46+AW$15)&lt;Regelungszeit!$W$18,Regelungszeit!$X$17,IF(($AH46+AW$15)&lt;Regelungszeit!$W$19,Regelungszeit!$X$18,IF(($AH46+AW$15)&lt;Regelungszeit!$W$20,Regelungszeit!$X$19,IF(($AH46+AW$15)&lt;Regelungszeit!$W$21,Regelungszeit!$X$20,IF(($AH46+AW$15)&lt;Regelungszeit!$W$22,Regelungszeit!$X$21,IF(($AH46+AW$15)&lt;Regelungszeit!$W$23,Regelungszeit!$X$22,Regelungszeit!$X$23)))))))))</f>
        <v>#N/A</v>
      </c>
      <c r="AX46" s="82" t="e">
        <f t="shared" si="14"/>
        <v>#N/A</v>
      </c>
    </row>
    <row r="47" spans="1:50">
      <c r="A47" s="56" t="e">
        <f>IF(B47=Regelungszeit!$F$31,"Ende Regelung",IF(B47=Regelungszeit!$F$32,"Ende Hochfahrrampe",""))</f>
        <v>#N/A</v>
      </c>
      <c r="B47" s="57">
        <v>33</v>
      </c>
      <c r="C47" s="58" t="e">
        <f t="shared" si="15"/>
        <v>#N/A</v>
      </c>
      <c r="D47" s="59" t="e">
        <f t="shared" si="16"/>
        <v>#N/A</v>
      </c>
      <c r="E47" s="155"/>
      <c r="F47" s="247" t="e">
        <f>MATCH(INT(C47),Zuteilung!A:A,0)</f>
        <v>#N/A</v>
      </c>
      <c r="G47" s="61" t="e">
        <f>IF(OR(C47&lt;INDEX(Zuteilung!C:C,F47),C47&gt;INDEX(Zuteilung!D:D,F47)),FALSE,TRUE)</f>
        <v>#N/A</v>
      </c>
      <c r="H47" s="60" t="e">
        <f>IF(B47&lt;=Regelungszeit!$F$32,H46+Regelungszeit!$F$28,"")</f>
        <v>#N/A</v>
      </c>
      <c r="I47" s="60"/>
      <c r="J47" s="60"/>
      <c r="K47" s="60"/>
      <c r="L47" s="61" t="e">
        <f t="shared" ref="L47:L78" si="17">IF(D47="","",E47*4)</f>
        <v>#N/A</v>
      </c>
      <c r="M47" s="106" t="e">
        <f t="shared" si="5"/>
        <v>#N/A</v>
      </c>
      <c r="N47" s="61" t="e">
        <f>IF(M47="","",IF(M47=1,0,IF(M47=1,0,Dateneingabe!$G$10*M47)))</f>
        <v>#N/A</v>
      </c>
      <c r="O47" s="252">
        <f t="shared" si="9"/>
        <v>0</v>
      </c>
      <c r="P47" s="63">
        <f>IF(O47="","",O47*(Dateneingabe!$G$10/100))</f>
        <v>0</v>
      </c>
      <c r="Q47" s="63">
        <f t="shared" si="10"/>
        <v>0</v>
      </c>
      <c r="R47" s="63" t="e">
        <f>IF(C47="","",IF(Dateneingabe!$G$17&lt;40909,Zeitreihe!P47,Zeitreihe!Q47))</f>
        <v>#N/A</v>
      </c>
      <c r="S47" s="68" t="str">
        <f>IF($T$14=0,"",IF(H47="","",IF(E47="","Ist-Arbeit fehlt",IF(L47&gt;Dateneingabe!$G$8,"Ist-Arbeit unplausibel",""))))</f>
        <v/>
      </c>
      <c r="T47" s="30">
        <f t="shared" ref="T47:T78" si="18">IF(E47="",0,1)</f>
        <v>0</v>
      </c>
      <c r="U47" s="30">
        <f t="shared" si="6"/>
        <v>0</v>
      </c>
      <c r="X47" s="80"/>
      <c r="Y47" s="79"/>
      <c r="Z47" s="81"/>
      <c r="AA47" s="81"/>
      <c r="AB47" s="81"/>
      <c r="AC47" s="81"/>
      <c r="AD47" s="81"/>
      <c r="AE47" s="81"/>
      <c r="AF47" s="30" t="e">
        <f t="shared" si="7"/>
        <v>#N/A</v>
      </c>
      <c r="AG47" s="80" t="e">
        <f t="shared" si="11"/>
        <v>#N/A</v>
      </c>
      <c r="AH47" s="79" t="e">
        <f t="shared" si="8"/>
        <v>#N/A</v>
      </c>
      <c r="AI47" s="81" t="e">
        <f>IF(($AH47+AI$15)&lt;Regelungszeit!$W$15,Regelungszeit!$X$14,IF(($AH47+AI$15)&lt;Regelungszeit!$W$16,Regelungszeit!$X$15,IF(($AH47+AI$15)&lt;Regelungszeit!$W$17,Regelungszeit!$X$16,IF(($AH47+AI$15)&lt;Regelungszeit!$W$18,Regelungszeit!$X$17,IF(($AH47+AI$15)&lt;Regelungszeit!$W$19,Regelungszeit!$X$18,IF(($AH47+AI$15)&lt;Regelungszeit!$W$20,Regelungszeit!$X$19,IF(($AH47+AI$15)&lt;Regelungszeit!$W$21,Regelungszeit!$X$20,IF(($AH47+AI$15)&lt;Regelungszeit!$W$22,Regelungszeit!$X$21,IF(($AH47+AI$15)&lt;Regelungszeit!$W$23,Regelungszeit!$X$22,Regelungszeit!$X$23)))))))))</f>
        <v>#N/A</v>
      </c>
      <c r="AJ47" s="81" t="e">
        <f>IF(($AH47+AJ$15)&lt;Regelungszeit!$W$15,Regelungszeit!$X$14,IF(($AH47+AJ$15)&lt;Regelungszeit!$W$16,Regelungszeit!$X$15,IF(($AH47+AJ$15)&lt;Regelungszeit!$W$17,Regelungszeit!$X$16,IF(($AH47+AJ$15)&lt;Regelungszeit!$W$18,Regelungszeit!$X$17,IF(($AH47+AJ$15)&lt;Regelungszeit!$W$19,Regelungszeit!$X$18,IF(($AH47+AJ$15)&lt;Regelungszeit!$W$20,Regelungszeit!$X$19,IF(($AH47+AJ$15)&lt;Regelungszeit!$W$21,Regelungszeit!$X$20,IF(($AH47+AJ$15)&lt;Regelungszeit!$W$22,Regelungszeit!$X$21,IF(($AH47+AJ$15)&lt;Regelungszeit!$W$23,Regelungszeit!$X$22,Regelungszeit!$X$23)))))))))</f>
        <v>#N/A</v>
      </c>
      <c r="AK47" s="81" t="e">
        <f>IF(($AH47+AK$15)&lt;Regelungszeit!$W$15,Regelungszeit!$X$14,IF(($AH47+AK$15)&lt;Regelungszeit!$W$16,Regelungszeit!$X$15,IF(($AH47+AK$15)&lt;Regelungszeit!$W$17,Regelungszeit!$X$16,IF(($AH47+AK$15)&lt;Regelungszeit!$W$18,Regelungszeit!$X$17,IF(($AH47+AK$15)&lt;Regelungszeit!$W$19,Regelungszeit!$X$18,IF(($AH47+AK$15)&lt;Regelungszeit!$W$20,Regelungszeit!$X$19,IF(($AH47+AK$15)&lt;Regelungszeit!$W$21,Regelungszeit!$X$20,IF(($AH47+AK$15)&lt;Regelungszeit!$W$22,Regelungszeit!$X$21,IF(($AH47+AK$15)&lt;Regelungszeit!$W$23,Regelungszeit!$X$22,Regelungszeit!$X$23)))))))))</f>
        <v>#N/A</v>
      </c>
      <c r="AL47" s="81" t="e">
        <f>IF(($AH47+AL$15)&lt;Regelungszeit!$W$15,Regelungszeit!$X$14,IF(($AH47+AL$15)&lt;Regelungszeit!$W$16,Regelungszeit!$X$15,IF(($AH47+AL$15)&lt;Regelungszeit!$W$17,Regelungszeit!$X$16,IF(($AH47+AL$15)&lt;Regelungszeit!$W$18,Regelungszeit!$X$17,IF(($AH47+AL$15)&lt;Regelungszeit!$W$19,Regelungszeit!$X$18,IF(($AH47+AL$15)&lt;Regelungszeit!$W$20,Regelungszeit!$X$19,IF(($AH47+AL$15)&lt;Regelungszeit!$W$21,Regelungszeit!$X$20,IF(($AH47+AL$15)&lt;Regelungszeit!$W$22,Regelungszeit!$X$21,IF(($AH47+AL$15)&lt;Regelungszeit!$W$23,Regelungszeit!$X$22,Regelungszeit!$X$23)))))))))</f>
        <v>#N/A</v>
      </c>
      <c r="AM47" s="81" t="e">
        <f>IF(($AH47+AM$15)&lt;Regelungszeit!$W$15,Regelungszeit!$X$14,IF(($AH47+AM$15)&lt;Regelungszeit!$W$16,Regelungszeit!$X$15,IF(($AH47+AM$15)&lt;Regelungszeit!$W$17,Regelungszeit!$X$16,IF(($AH47+AM$15)&lt;Regelungszeit!$W$18,Regelungszeit!$X$17,IF(($AH47+AM$15)&lt;Regelungszeit!$W$19,Regelungszeit!$X$18,IF(($AH47+AM$15)&lt;Regelungszeit!$W$20,Regelungszeit!$X$19,IF(($AH47+AM$15)&lt;Regelungszeit!$W$21,Regelungszeit!$X$20,IF(($AH47+AM$15)&lt;Regelungszeit!$W$22,Regelungszeit!$X$21,IF(($AH47+AM$15)&lt;Regelungszeit!$W$23,Regelungszeit!$X$22,Regelungszeit!$X$23)))))))))</f>
        <v>#N/A</v>
      </c>
      <c r="AN47" s="81" t="e">
        <f>IF(($AH47+AN$15)&lt;Regelungszeit!$W$15,Regelungszeit!$X$14,IF(($AH47+AN$15)&lt;Regelungszeit!$W$16,Regelungszeit!$X$15,IF(($AH47+AN$15)&lt;Regelungszeit!$W$17,Regelungszeit!$X$16,IF(($AH47+AN$15)&lt;Regelungszeit!$W$18,Regelungszeit!$X$17,IF(($AH47+AN$15)&lt;Regelungszeit!$W$19,Regelungszeit!$X$18,IF(($AH47+AN$15)&lt;Regelungszeit!$W$20,Regelungszeit!$X$19,IF(($AH47+AN$15)&lt;Regelungszeit!$W$21,Regelungszeit!$X$20,IF(($AH47+AN$15)&lt;Regelungszeit!$W$22,Regelungszeit!$X$21,IF(($AH47+AN$15)&lt;Regelungszeit!$W$23,Regelungszeit!$X$22,Regelungszeit!$X$23)))))))))</f>
        <v>#N/A</v>
      </c>
      <c r="AO47" s="81" t="e">
        <f>IF(($AH47+AO$15)&lt;Regelungszeit!$W$15,Regelungszeit!$X$14,IF(($AH47+AO$15)&lt;Regelungszeit!$W$16,Regelungszeit!$X$15,IF(($AH47+AO$15)&lt;Regelungszeit!$W$17,Regelungszeit!$X$16,IF(($AH47+AO$15)&lt;Regelungszeit!$W$18,Regelungszeit!$X$17,IF(($AH47+AO$15)&lt;Regelungszeit!$W$19,Regelungszeit!$X$18,IF(($AH47+AO$15)&lt;Regelungszeit!$W$20,Regelungszeit!$X$19,IF(($AH47+AO$15)&lt;Regelungszeit!$W$21,Regelungszeit!$X$20,IF(($AH47+AO$15)&lt;Regelungszeit!$W$22,Regelungszeit!$X$21,IF(($AH47+AO$15)&lt;Regelungszeit!$W$23,Regelungszeit!$X$22,Regelungszeit!$X$23)))))))))</f>
        <v>#N/A</v>
      </c>
      <c r="AP47" s="81" t="e">
        <f>IF(($AH47+AP$15)&lt;Regelungszeit!$W$15,Regelungszeit!$X$14,IF(($AH47+AP$15)&lt;Regelungszeit!$W$16,Regelungszeit!$X$15,IF(($AH47+AP$15)&lt;Regelungszeit!$W$17,Regelungszeit!$X$16,IF(($AH47+AP$15)&lt;Regelungszeit!$W$18,Regelungszeit!$X$17,IF(($AH47+AP$15)&lt;Regelungszeit!$W$19,Regelungszeit!$X$18,IF(($AH47+AP$15)&lt;Regelungszeit!$W$20,Regelungszeit!$X$19,IF(($AH47+AP$15)&lt;Regelungszeit!$W$21,Regelungszeit!$X$20,IF(($AH47+AP$15)&lt;Regelungszeit!$W$22,Regelungszeit!$X$21,IF(($AH47+AP$15)&lt;Regelungszeit!$W$23,Regelungszeit!$X$22,Regelungszeit!$X$23)))))))))</f>
        <v>#N/A</v>
      </c>
      <c r="AQ47" s="81" t="e">
        <f>IF(($AH47+AQ$15)&lt;Regelungszeit!$W$15,Regelungszeit!$X$14,IF(($AH47+AQ$15)&lt;Regelungszeit!$W$16,Regelungszeit!$X$15,IF(($AH47+AQ$15)&lt;Regelungszeit!$W$17,Regelungszeit!$X$16,IF(($AH47+AQ$15)&lt;Regelungszeit!$W$18,Regelungszeit!$X$17,IF(($AH47+AQ$15)&lt;Regelungszeit!$W$19,Regelungszeit!$X$18,IF(($AH47+AQ$15)&lt;Regelungszeit!$W$20,Regelungszeit!$X$19,IF(($AH47+AQ$15)&lt;Regelungszeit!$W$21,Regelungszeit!$X$20,IF(($AH47+AQ$15)&lt;Regelungszeit!$W$22,Regelungszeit!$X$21,IF(($AH47+AQ$15)&lt;Regelungszeit!$W$23,Regelungszeit!$X$22,Regelungszeit!$X$23)))))))))</f>
        <v>#N/A</v>
      </c>
      <c r="AR47" s="81" t="e">
        <f>IF(($AH47+AR$15)&lt;Regelungszeit!$W$15,Regelungszeit!$X$14,IF(($AH47+AR$15)&lt;Regelungszeit!$W$16,Regelungszeit!$X$15,IF(($AH47+AR$15)&lt;Regelungszeit!$W$17,Regelungszeit!$X$16,IF(($AH47+AR$15)&lt;Regelungszeit!$W$18,Regelungszeit!$X$17,IF(($AH47+AR$15)&lt;Regelungszeit!$W$19,Regelungszeit!$X$18,IF(($AH47+AR$15)&lt;Regelungszeit!$W$20,Regelungszeit!$X$19,IF(($AH47+AR$15)&lt;Regelungszeit!$W$21,Regelungszeit!$X$20,IF(($AH47+AR$15)&lt;Regelungszeit!$W$22,Regelungszeit!$X$21,IF(($AH47+AR$15)&lt;Regelungszeit!$W$23,Regelungszeit!$X$22,Regelungszeit!$X$23)))))))))</f>
        <v>#N/A</v>
      </c>
      <c r="AS47" s="81" t="e">
        <f>IF(($AH47+AS$15)&lt;Regelungszeit!$W$15,Regelungszeit!$X$14,IF(($AH47+AS$15)&lt;Regelungszeit!$W$16,Regelungszeit!$X$15,IF(($AH47+AS$15)&lt;Regelungszeit!$W$17,Regelungszeit!$X$16,IF(($AH47+AS$15)&lt;Regelungszeit!$W$18,Regelungszeit!$X$17,IF(($AH47+AS$15)&lt;Regelungszeit!$W$19,Regelungszeit!$X$18,IF(($AH47+AS$15)&lt;Regelungszeit!$W$20,Regelungszeit!$X$19,IF(($AH47+AS$15)&lt;Regelungszeit!$W$21,Regelungszeit!$X$20,IF(($AH47+AS$15)&lt;Regelungszeit!$W$22,Regelungszeit!$X$21,IF(($AH47+AS$15)&lt;Regelungszeit!$W$23,Regelungszeit!$X$22,Regelungszeit!$X$23)))))))))</f>
        <v>#N/A</v>
      </c>
      <c r="AT47" s="81" t="e">
        <f>IF(($AH47+AT$15)&lt;Regelungszeit!$W$15,Regelungszeit!$X$14,IF(($AH47+AT$15)&lt;Regelungszeit!$W$16,Regelungszeit!$X$15,IF(($AH47+AT$15)&lt;Regelungszeit!$W$17,Regelungszeit!$X$16,IF(($AH47+AT$15)&lt;Regelungszeit!$W$18,Regelungszeit!$X$17,IF(($AH47+AT$15)&lt;Regelungszeit!$W$19,Regelungszeit!$X$18,IF(($AH47+AT$15)&lt;Regelungszeit!$W$20,Regelungszeit!$X$19,IF(($AH47+AT$15)&lt;Regelungszeit!$W$21,Regelungszeit!$X$20,IF(($AH47+AT$15)&lt;Regelungszeit!$W$22,Regelungszeit!$X$21,IF(($AH47+AT$15)&lt;Regelungszeit!$W$23,Regelungszeit!$X$22,Regelungszeit!$X$23)))))))))</f>
        <v>#N/A</v>
      </c>
      <c r="AU47" s="81" t="e">
        <f>IF(($AH47+AU$15)&lt;Regelungszeit!$W$15,Regelungszeit!$X$14,IF(($AH47+AU$15)&lt;Regelungszeit!$W$16,Regelungszeit!$X$15,IF(($AH47+AU$15)&lt;Regelungszeit!$W$17,Regelungszeit!$X$16,IF(($AH47+AU$15)&lt;Regelungszeit!$W$18,Regelungszeit!$X$17,IF(($AH47+AU$15)&lt;Regelungszeit!$W$19,Regelungszeit!$X$18,IF(($AH47+AU$15)&lt;Regelungszeit!$W$20,Regelungszeit!$X$19,IF(($AH47+AU$15)&lt;Regelungszeit!$W$21,Regelungszeit!$X$20,IF(($AH47+AU$15)&lt;Regelungszeit!$W$22,Regelungszeit!$X$21,IF(($AH47+AU$15)&lt;Regelungszeit!$W$23,Regelungszeit!$X$22,Regelungszeit!$X$23)))))))))</f>
        <v>#N/A</v>
      </c>
      <c r="AV47" s="81" t="e">
        <f>IF(($AH47+AV$15)&lt;Regelungszeit!$W$15,Regelungszeit!$X$14,IF(($AH47+AV$15)&lt;Regelungszeit!$W$16,Regelungszeit!$X$15,IF(($AH47+AV$15)&lt;Regelungszeit!$W$17,Regelungszeit!$X$16,IF(($AH47+AV$15)&lt;Regelungszeit!$W$18,Regelungszeit!$X$17,IF(($AH47+AV$15)&lt;Regelungszeit!$W$19,Regelungszeit!$X$18,IF(($AH47+AV$15)&lt;Regelungszeit!$W$20,Regelungszeit!$X$19,IF(($AH47+AV$15)&lt;Regelungszeit!$W$21,Regelungszeit!$X$20,IF(($AH47+AV$15)&lt;Regelungszeit!$W$22,Regelungszeit!$X$21,IF(($AH47+AV$15)&lt;Regelungszeit!$W$23,Regelungszeit!$X$22,Regelungszeit!$X$23)))))))))</f>
        <v>#N/A</v>
      </c>
      <c r="AW47" s="81" t="e">
        <f>IF(($AH47+AW$15)&lt;Regelungszeit!$W$15,Regelungszeit!$X$14,IF(($AH47+AW$15)&lt;Regelungszeit!$W$16,Regelungszeit!$X$15,IF(($AH47+AW$15)&lt;Regelungszeit!$W$17,Regelungszeit!$X$16,IF(($AH47+AW$15)&lt;Regelungszeit!$W$18,Regelungszeit!$X$17,IF(($AH47+AW$15)&lt;Regelungszeit!$W$19,Regelungszeit!$X$18,IF(($AH47+AW$15)&lt;Regelungszeit!$W$20,Regelungszeit!$X$19,IF(($AH47+AW$15)&lt;Regelungszeit!$W$21,Regelungszeit!$X$20,IF(($AH47+AW$15)&lt;Regelungszeit!$W$22,Regelungszeit!$X$21,IF(($AH47+AW$15)&lt;Regelungszeit!$W$23,Regelungszeit!$X$22,Regelungszeit!$X$23)))))))))</f>
        <v>#N/A</v>
      </c>
      <c r="AX47" s="82" t="e">
        <f t="shared" si="14"/>
        <v>#N/A</v>
      </c>
    </row>
    <row r="48" spans="1:50">
      <c r="A48" s="56" t="e">
        <f>IF(B48=Regelungszeit!$F$31,"Ende Regelung",IF(B48=Regelungszeit!$F$32,"Ende Hochfahrrampe",""))</f>
        <v>#N/A</v>
      </c>
      <c r="B48" s="57">
        <v>34</v>
      </c>
      <c r="C48" s="58" t="e">
        <f t="shared" si="15"/>
        <v>#N/A</v>
      </c>
      <c r="D48" s="59" t="e">
        <f t="shared" si="16"/>
        <v>#N/A</v>
      </c>
      <c r="E48" s="155"/>
      <c r="F48" s="247" t="e">
        <f>MATCH(INT(C48),Zuteilung!A:A,0)</f>
        <v>#N/A</v>
      </c>
      <c r="G48" s="61" t="e">
        <f>IF(OR(C48&lt;INDEX(Zuteilung!C:C,F48),C48&gt;INDEX(Zuteilung!D:D,F48)),FALSE,TRUE)</f>
        <v>#N/A</v>
      </c>
      <c r="H48" s="60" t="e">
        <f>IF(B48&lt;=Regelungszeit!$F$32,H47+Regelungszeit!$F$28,"")</f>
        <v>#N/A</v>
      </c>
      <c r="I48" s="60"/>
      <c r="J48" s="60"/>
      <c r="K48" s="60"/>
      <c r="L48" s="61" t="e">
        <f t="shared" si="17"/>
        <v>#N/A</v>
      </c>
      <c r="M48" s="106" t="e">
        <f t="shared" ref="M48:M79" si="19">IF(C48="","",IF(OR(AX48=1,AX49=1),M47,AX48))</f>
        <v>#N/A</v>
      </c>
      <c r="N48" s="61" t="e">
        <f>IF(M48="","",IF(M48=1,0,IF(M48=1,0,Dateneingabe!$G$10*M48)))</f>
        <v>#N/A</v>
      </c>
      <c r="O48" s="252">
        <f t="shared" si="9"/>
        <v>0</v>
      </c>
      <c r="P48" s="63">
        <f>IF(O48="","",O48*(Dateneingabe!$G$10/100))</f>
        <v>0</v>
      </c>
      <c r="Q48" s="63">
        <f t="shared" si="10"/>
        <v>0</v>
      </c>
      <c r="R48" s="63" t="e">
        <f>IF(C48="","",IF(Dateneingabe!$G$17&lt;40909,Zeitreihe!P48,Zeitreihe!Q48))</f>
        <v>#N/A</v>
      </c>
      <c r="S48" s="68" t="str">
        <f>IF($T$14=0,"",IF(H48="","",IF(E48="","Ist-Arbeit fehlt",IF(L48&gt;Dateneingabe!$G$8,"Ist-Arbeit unplausibel",""))))</f>
        <v/>
      </c>
      <c r="T48" s="30">
        <f t="shared" si="18"/>
        <v>0</v>
      </c>
      <c r="U48" s="30">
        <f t="shared" si="6"/>
        <v>0</v>
      </c>
      <c r="X48" s="80"/>
      <c r="Y48" s="79"/>
      <c r="Z48" s="81"/>
      <c r="AA48" s="81"/>
      <c r="AB48" s="81"/>
      <c r="AC48" s="81"/>
      <c r="AD48" s="81"/>
      <c r="AE48" s="81"/>
      <c r="AF48" s="30" t="e">
        <f t="shared" ref="AF48:AF79" si="20">IF(C48="","",DAY(C48)-DAY(C47))</f>
        <v>#N/A</v>
      </c>
      <c r="AG48" s="80" t="e">
        <f t="shared" si="11"/>
        <v>#N/A</v>
      </c>
      <c r="AH48" s="79" t="e">
        <f t="shared" ref="AH48:AH79" si="21">IF(D48="","",HOUR(D48)+(MINUTE(D48)/60)+(AG48*24))</f>
        <v>#N/A</v>
      </c>
      <c r="AI48" s="81" t="e">
        <f>IF(($AH48+AI$15)&lt;Regelungszeit!$W$15,Regelungszeit!$X$14,IF(($AH48+AI$15)&lt;Regelungszeit!$W$16,Regelungszeit!$X$15,IF(($AH48+AI$15)&lt;Regelungszeit!$W$17,Regelungszeit!$X$16,IF(($AH48+AI$15)&lt;Regelungszeit!$W$18,Regelungszeit!$X$17,IF(($AH48+AI$15)&lt;Regelungszeit!$W$19,Regelungszeit!$X$18,IF(($AH48+AI$15)&lt;Regelungszeit!$W$20,Regelungszeit!$X$19,IF(($AH48+AI$15)&lt;Regelungszeit!$W$21,Regelungszeit!$X$20,IF(($AH48+AI$15)&lt;Regelungszeit!$W$22,Regelungszeit!$X$21,IF(($AH48+AI$15)&lt;Regelungszeit!$W$23,Regelungszeit!$X$22,Regelungszeit!$X$23)))))))))</f>
        <v>#N/A</v>
      </c>
      <c r="AJ48" s="81" t="e">
        <f>IF(($AH48+AJ$15)&lt;Regelungszeit!$W$15,Regelungszeit!$X$14,IF(($AH48+AJ$15)&lt;Regelungszeit!$W$16,Regelungszeit!$X$15,IF(($AH48+AJ$15)&lt;Regelungszeit!$W$17,Regelungszeit!$X$16,IF(($AH48+AJ$15)&lt;Regelungszeit!$W$18,Regelungszeit!$X$17,IF(($AH48+AJ$15)&lt;Regelungszeit!$W$19,Regelungszeit!$X$18,IF(($AH48+AJ$15)&lt;Regelungszeit!$W$20,Regelungszeit!$X$19,IF(($AH48+AJ$15)&lt;Regelungszeit!$W$21,Regelungszeit!$X$20,IF(($AH48+AJ$15)&lt;Regelungszeit!$W$22,Regelungszeit!$X$21,IF(($AH48+AJ$15)&lt;Regelungszeit!$W$23,Regelungszeit!$X$22,Regelungszeit!$X$23)))))))))</f>
        <v>#N/A</v>
      </c>
      <c r="AK48" s="81" t="e">
        <f>IF(($AH48+AK$15)&lt;Regelungszeit!$W$15,Regelungszeit!$X$14,IF(($AH48+AK$15)&lt;Regelungszeit!$W$16,Regelungszeit!$X$15,IF(($AH48+AK$15)&lt;Regelungszeit!$W$17,Regelungszeit!$X$16,IF(($AH48+AK$15)&lt;Regelungszeit!$W$18,Regelungszeit!$X$17,IF(($AH48+AK$15)&lt;Regelungszeit!$W$19,Regelungszeit!$X$18,IF(($AH48+AK$15)&lt;Regelungszeit!$W$20,Regelungszeit!$X$19,IF(($AH48+AK$15)&lt;Regelungszeit!$W$21,Regelungszeit!$X$20,IF(($AH48+AK$15)&lt;Regelungszeit!$W$22,Regelungszeit!$X$21,IF(($AH48+AK$15)&lt;Regelungszeit!$W$23,Regelungszeit!$X$22,Regelungszeit!$X$23)))))))))</f>
        <v>#N/A</v>
      </c>
      <c r="AL48" s="81" t="e">
        <f>IF(($AH48+AL$15)&lt;Regelungszeit!$W$15,Regelungszeit!$X$14,IF(($AH48+AL$15)&lt;Regelungszeit!$W$16,Regelungszeit!$X$15,IF(($AH48+AL$15)&lt;Regelungszeit!$W$17,Regelungszeit!$X$16,IF(($AH48+AL$15)&lt;Regelungszeit!$W$18,Regelungszeit!$X$17,IF(($AH48+AL$15)&lt;Regelungszeit!$W$19,Regelungszeit!$X$18,IF(($AH48+AL$15)&lt;Regelungszeit!$W$20,Regelungszeit!$X$19,IF(($AH48+AL$15)&lt;Regelungszeit!$W$21,Regelungszeit!$X$20,IF(($AH48+AL$15)&lt;Regelungszeit!$W$22,Regelungszeit!$X$21,IF(($AH48+AL$15)&lt;Regelungszeit!$W$23,Regelungszeit!$X$22,Regelungszeit!$X$23)))))))))</f>
        <v>#N/A</v>
      </c>
      <c r="AM48" s="81" t="e">
        <f>IF(($AH48+AM$15)&lt;Regelungszeit!$W$15,Regelungszeit!$X$14,IF(($AH48+AM$15)&lt;Regelungszeit!$W$16,Regelungszeit!$X$15,IF(($AH48+AM$15)&lt;Regelungszeit!$W$17,Regelungszeit!$X$16,IF(($AH48+AM$15)&lt;Regelungszeit!$W$18,Regelungszeit!$X$17,IF(($AH48+AM$15)&lt;Regelungszeit!$W$19,Regelungszeit!$X$18,IF(($AH48+AM$15)&lt;Regelungszeit!$W$20,Regelungszeit!$X$19,IF(($AH48+AM$15)&lt;Regelungszeit!$W$21,Regelungszeit!$X$20,IF(($AH48+AM$15)&lt;Regelungszeit!$W$22,Regelungszeit!$X$21,IF(($AH48+AM$15)&lt;Regelungszeit!$W$23,Regelungszeit!$X$22,Regelungszeit!$X$23)))))))))</f>
        <v>#N/A</v>
      </c>
      <c r="AN48" s="81" t="e">
        <f>IF(($AH48+AN$15)&lt;Regelungszeit!$W$15,Regelungszeit!$X$14,IF(($AH48+AN$15)&lt;Regelungszeit!$W$16,Regelungszeit!$X$15,IF(($AH48+AN$15)&lt;Regelungszeit!$W$17,Regelungszeit!$X$16,IF(($AH48+AN$15)&lt;Regelungszeit!$W$18,Regelungszeit!$X$17,IF(($AH48+AN$15)&lt;Regelungszeit!$W$19,Regelungszeit!$X$18,IF(($AH48+AN$15)&lt;Regelungszeit!$W$20,Regelungszeit!$X$19,IF(($AH48+AN$15)&lt;Regelungszeit!$W$21,Regelungszeit!$X$20,IF(($AH48+AN$15)&lt;Regelungszeit!$W$22,Regelungszeit!$X$21,IF(($AH48+AN$15)&lt;Regelungszeit!$W$23,Regelungszeit!$X$22,Regelungszeit!$X$23)))))))))</f>
        <v>#N/A</v>
      </c>
      <c r="AO48" s="81" t="e">
        <f>IF(($AH48+AO$15)&lt;Regelungszeit!$W$15,Regelungszeit!$X$14,IF(($AH48+AO$15)&lt;Regelungszeit!$W$16,Regelungszeit!$X$15,IF(($AH48+AO$15)&lt;Regelungszeit!$W$17,Regelungszeit!$X$16,IF(($AH48+AO$15)&lt;Regelungszeit!$W$18,Regelungszeit!$X$17,IF(($AH48+AO$15)&lt;Regelungszeit!$W$19,Regelungszeit!$X$18,IF(($AH48+AO$15)&lt;Regelungszeit!$W$20,Regelungszeit!$X$19,IF(($AH48+AO$15)&lt;Regelungszeit!$W$21,Regelungszeit!$X$20,IF(($AH48+AO$15)&lt;Regelungszeit!$W$22,Regelungszeit!$X$21,IF(($AH48+AO$15)&lt;Regelungszeit!$W$23,Regelungszeit!$X$22,Regelungszeit!$X$23)))))))))</f>
        <v>#N/A</v>
      </c>
      <c r="AP48" s="81" t="e">
        <f>IF(($AH48+AP$15)&lt;Regelungszeit!$W$15,Regelungszeit!$X$14,IF(($AH48+AP$15)&lt;Regelungszeit!$W$16,Regelungszeit!$X$15,IF(($AH48+AP$15)&lt;Regelungszeit!$W$17,Regelungszeit!$X$16,IF(($AH48+AP$15)&lt;Regelungszeit!$W$18,Regelungszeit!$X$17,IF(($AH48+AP$15)&lt;Regelungszeit!$W$19,Regelungszeit!$X$18,IF(($AH48+AP$15)&lt;Regelungszeit!$W$20,Regelungszeit!$X$19,IF(($AH48+AP$15)&lt;Regelungszeit!$W$21,Regelungszeit!$X$20,IF(($AH48+AP$15)&lt;Regelungszeit!$W$22,Regelungszeit!$X$21,IF(($AH48+AP$15)&lt;Regelungszeit!$W$23,Regelungszeit!$X$22,Regelungszeit!$X$23)))))))))</f>
        <v>#N/A</v>
      </c>
      <c r="AQ48" s="81" t="e">
        <f>IF(($AH48+AQ$15)&lt;Regelungszeit!$W$15,Regelungszeit!$X$14,IF(($AH48+AQ$15)&lt;Regelungszeit!$W$16,Regelungszeit!$X$15,IF(($AH48+AQ$15)&lt;Regelungszeit!$W$17,Regelungszeit!$X$16,IF(($AH48+AQ$15)&lt;Regelungszeit!$W$18,Regelungszeit!$X$17,IF(($AH48+AQ$15)&lt;Regelungszeit!$W$19,Regelungszeit!$X$18,IF(($AH48+AQ$15)&lt;Regelungszeit!$W$20,Regelungszeit!$X$19,IF(($AH48+AQ$15)&lt;Regelungszeit!$W$21,Regelungszeit!$X$20,IF(($AH48+AQ$15)&lt;Regelungszeit!$W$22,Regelungszeit!$X$21,IF(($AH48+AQ$15)&lt;Regelungszeit!$W$23,Regelungszeit!$X$22,Regelungszeit!$X$23)))))))))</f>
        <v>#N/A</v>
      </c>
      <c r="AR48" s="81" t="e">
        <f>IF(($AH48+AR$15)&lt;Regelungszeit!$W$15,Regelungszeit!$X$14,IF(($AH48+AR$15)&lt;Regelungszeit!$W$16,Regelungszeit!$X$15,IF(($AH48+AR$15)&lt;Regelungszeit!$W$17,Regelungszeit!$X$16,IF(($AH48+AR$15)&lt;Regelungszeit!$W$18,Regelungszeit!$X$17,IF(($AH48+AR$15)&lt;Regelungszeit!$W$19,Regelungszeit!$X$18,IF(($AH48+AR$15)&lt;Regelungszeit!$W$20,Regelungszeit!$X$19,IF(($AH48+AR$15)&lt;Regelungszeit!$W$21,Regelungszeit!$X$20,IF(($AH48+AR$15)&lt;Regelungszeit!$W$22,Regelungszeit!$X$21,IF(($AH48+AR$15)&lt;Regelungszeit!$W$23,Regelungszeit!$X$22,Regelungszeit!$X$23)))))))))</f>
        <v>#N/A</v>
      </c>
      <c r="AS48" s="81" t="e">
        <f>IF(($AH48+AS$15)&lt;Regelungszeit!$W$15,Regelungszeit!$X$14,IF(($AH48+AS$15)&lt;Regelungszeit!$W$16,Regelungszeit!$X$15,IF(($AH48+AS$15)&lt;Regelungszeit!$W$17,Regelungszeit!$X$16,IF(($AH48+AS$15)&lt;Regelungszeit!$W$18,Regelungszeit!$X$17,IF(($AH48+AS$15)&lt;Regelungszeit!$W$19,Regelungszeit!$X$18,IF(($AH48+AS$15)&lt;Regelungszeit!$W$20,Regelungszeit!$X$19,IF(($AH48+AS$15)&lt;Regelungszeit!$W$21,Regelungszeit!$X$20,IF(($AH48+AS$15)&lt;Regelungszeit!$W$22,Regelungszeit!$X$21,IF(($AH48+AS$15)&lt;Regelungszeit!$W$23,Regelungszeit!$X$22,Regelungszeit!$X$23)))))))))</f>
        <v>#N/A</v>
      </c>
      <c r="AT48" s="81" t="e">
        <f>IF(($AH48+AT$15)&lt;Regelungszeit!$W$15,Regelungszeit!$X$14,IF(($AH48+AT$15)&lt;Regelungszeit!$W$16,Regelungszeit!$X$15,IF(($AH48+AT$15)&lt;Regelungszeit!$W$17,Regelungszeit!$X$16,IF(($AH48+AT$15)&lt;Regelungszeit!$W$18,Regelungszeit!$X$17,IF(($AH48+AT$15)&lt;Regelungszeit!$W$19,Regelungszeit!$X$18,IF(($AH48+AT$15)&lt;Regelungszeit!$W$20,Regelungszeit!$X$19,IF(($AH48+AT$15)&lt;Regelungszeit!$W$21,Regelungszeit!$X$20,IF(($AH48+AT$15)&lt;Regelungszeit!$W$22,Regelungszeit!$X$21,IF(($AH48+AT$15)&lt;Regelungszeit!$W$23,Regelungszeit!$X$22,Regelungszeit!$X$23)))))))))</f>
        <v>#N/A</v>
      </c>
      <c r="AU48" s="81" t="e">
        <f>IF(($AH48+AU$15)&lt;Regelungszeit!$W$15,Regelungszeit!$X$14,IF(($AH48+AU$15)&lt;Regelungszeit!$W$16,Regelungszeit!$X$15,IF(($AH48+AU$15)&lt;Regelungszeit!$W$17,Regelungszeit!$X$16,IF(($AH48+AU$15)&lt;Regelungszeit!$W$18,Regelungszeit!$X$17,IF(($AH48+AU$15)&lt;Regelungszeit!$W$19,Regelungszeit!$X$18,IF(($AH48+AU$15)&lt;Regelungszeit!$W$20,Regelungszeit!$X$19,IF(($AH48+AU$15)&lt;Regelungszeit!$W$21,Regelungszeit!$X$20,IF(($AH48+AU$15)&lt;Regelungszeit!$W$22,Regelungszeit!$X$21,IF(($AH48+AU$15)&lt;Regelungszeit!$W$23,Regelungszeit!$X$22,Regelungszeit!$X$23)))))))))</f>
        <v>#N/A</v>
      </c>
      <c r="AV48" s="81" t="e">
        <f>IF(($AH48+AV$15)&lt;Regelungszeit!$W$15,Regelungszeit!$X$14,IF(($AH48+AV$15)&lt;Regelungszeit!$W$16,Regelungszeit!$X$15,IF(($AH48+AV$15)&lt;Regelungszeit!$W$17,Regelungszeit!$X$16,IF(($AH48+AV$15)&lt;Regelungszeit!$W$18,Regelungszeit!$X$17,IF(($AH48+AV$15)&lt;Regelungszeit!$W$19,Regelungszeit!$X$18,IF(($AH48+AV$15)&lt;Regelungszeit!$W$20,Regelungszeit!$X$19,IF(($AH48+AV$15)&lt;Regelungszeit!$W$21,Regelungszeit!$X$20,IF(($AH48+AV$15)&lt;Regelungszeit!$W$22,Regelungszeit!$X$21,IF(($AH48+AV$15)&lt;Regelungszeit!$W$23,Regelungszeit!$X$22,Regelungszeit!$X$23)))))))))</f>
        <v>#N/A</v>
      </c>
      <c r="AW48" s="81" t="e">
        <f>IF(($AH48+AW$15)&lt;Regelungszeit!$W$15,Regelungszeit!$X$14,IF(($AH48+AW$15)&lt;Regelungszeit!$W$16,Regelungszeit!$X$15,IF(($AH48+AW$15)&lt;Regelungszeit!$W$17,Regelungszeit!$X$16,IF(($AH48+AW$15)&lt;Regelungszeit!$W$18,Regelungszeit!$X$17,IF(($AH48+AW$15)&lt;Regelungszeit!$W$19,Regelungszeit!$X$18,IF(($AH48+AW$15)&lt;Regelungszeit!$W$20,Regelungszeit!$X$19,IF(($AH48+AW$15)&lt;Regelungszeit!$W$21,Regelungszeit!$X$20,IF(($AH48+AW$15)&lt;Regelungszeit!$W$22,Regelungszeit!$X$21,IF(($AH48+AW$15)&lt;Regelungszeit!$W$23,Regelungszeit!$X$22,Regelungszeit!$X$23)))))))))</f>
        <v>#N/A</v>
      </c>
      <c r="AX48" s="82" t="e">
        <f t="shared" si="14"/>
        <v>#N/A</v>
      </c>
    </row>
    <row r="49" spans="1:50">
      <c r="A49" s="56" t="e">
        <f>IF(B49=Regelungszeit!$F$31,"Ende Regelung",IF(B49=Regelungszeit!$F$32,"Ende Hochfahrrampe",""))</f>
        <v>#N/A</v>
      </c>
      <c r="B49" s="57">
        <v>35</v>
      </c>
      <c r="C49" s="58" t="e">
        <f t="shared" si="15"/>
        <v>#N/A</v>
      </c>
      <c r="D49" s="59" t="e">
        <f t="shared" si="16"/>
        <v>#N/A</v>
      </c>
      <c r="E49" s="155"/>
      <c r="F49" s="247" t="e">
        <f>MATCH(INT(C49),Zuteilung!A:A,0)</f>
        <v>#N/A</v>
      </c>
      <c r="G49" s="61" t="e">
        <f>IF(OR(C49&lt;INDEX(Zuteilung!C:C,F49),C49&gt;INDEX(Zuteilung!D:D,F49)),FALSE,TRUE)</f>
        <v>#N/A</v>
      </c>
      <c r="H49" s="60" t="e">
        <f>IF(B49&lt;=Regelungszeit!$F$32,H48+Regelungszeit!$F$28,"")</f>
        <v>#N/A</v>
      </c>
      <c r="I49" s="60"/>
      <c r="J49" s="60"/>
      <c r="K49" s="60"/>
      <c r="L49" s="61" t="e">
        <f t="shared" si="17"/>
        <v>#N/A</v>
      </c>
      <c r="M49" s="106" t="e">
        <f t="shared" si="19"/>
        <v>#N/A</v>
      </c>
      <c r="N49" s="61" t="e">
        <f>IF(M49="","",IF(M49=1,0,IF(M49=1,0,Dateneingabe!$G$10*M49)))</f>
        <v>#N/A</v>
      </c>
      <c r="O49" s="252">
        <f t="shared" si="9"/>
        <v>0</v>
      </c>
      <c r="P49" s="63">
        <f>IF(O49="","",O49*(Dateneingabe!$G$10/100))</f>
        <v>0</v>
      </c>
      <c r="Q49" s="63">
        <f t="shared" si="10"/>
        <v>0</v>
      </c>
      <c r="R49" s="63" t="e">
        <f>IF(C49="","",IF(Dateneingabe!$G$17&lt;40909,Zeitreihe!P49,Zeitreihe!Q49))</f>
        <v>#N/A</v>
      </c>
      <c r="S49" s="68" t="str">
        <f>IF($T$14=0,"",IF(H49="","",IF(E49="","Ist-Arbeit fehlt",IF(L49&gt;Dateneingabe!$G$8,"Ist-Arbeit unplausibel",""))))</f>
        <v/>
      </c>
      <c r="T49" s="30">
        <f t="shared" si="18"/>
        <v>0</v>
      </c>
      <c r="U49" s="30">
        <f t="shared" si="6"/>
        <v>0</v>
      </c>
      <c r="X49" s="80"/>
      <c r="Y49" s="79"/>
      <c r="Z49" s="81"/>
      <c r="AA49" s="81"/>
      <c r="AB49" s="81"/>
      <c r="AC49" s="81"/>
      <c r="AD49" s="81"/>
      <c r="AE49" s="81"/>
      <c r="AF49" s="30" t="e">
        <f t="shared" si="20"/>
        <v>#N/A</v>
      </c>
      <c r="AG49" s="80" t="e">
        <f t="shared" si="11"/>
        <v>#N/A</v>
      </c>
      <c r="AH49" s="79" t="e">
        <f t="shared" si="21"/>
        <v>#N/A</v>
      </c>
      <c r="AI49" s="81" t="e">
        <f>IF(($AH49+AI$15)&lt;Regelungszeit!$W$15,Regelungszeit!$X$14,IF(($AH49+AI$15)&lt;Regelungszeit!$W$16,Regelungszeit!$X$15,IF(($AH49+AI$15)&lt;Regelungszeit!$W$17,Regelungszeit!$X$16,IF(($AH49+AI$15)&lt;Regelungszeit!$W$18,Regelungszeit!$X$17,IF(($AH49+AI$15)&lt;Regelungszeit!$W$19,Regelungszeit!$X$18,IF(($AH49+AI$15)&lt;Regelungszeit!$W$20,Regelungszeit!$X$19,IF(($AH49+AI$15)&lt;Regelungszeit!$W$21,Regelungszeit!$X$20,IF(($AH49+AI$15)&lt;Regelungszeit!$W$22,Regelungszeit!$X$21,IF(($AH49+AI$15)&lt;Regelungszeit!$W$23,Regelungszeit!$X$22,Regelungszeit!$X$23)))))))))</f>
        <v>#N/A</v>
      </c>
      <c r="AJ49" s="81" t="e">
        <f>IF(($AH49+AJ$15)&lt;Regelungszeit!$W$15,Regelungszeit!$X$14,IF(($AH49+AJ$15)&lt;Regelungszeit!$W$16,Regelungszeit!$X$15,IF(($AH49+AJ$15)&lt;Regelungszeit!$W$17,Regelungszeit!$X$16,IF(($AH49+AJ$15)&lt;Regelungszeit!$W$18,Regelungszeit!$X$17,IF(($AH49+AJ$15)&lt;Regelungszeit!$W$19,Regelungszeit!$X$18,IF(($AH49+AJ$15)&lt;Regelungszeit!$W$20,Regelungszeit!$X$19,IF(($AH49+AJ$15)&lt;Regelungszeit!$W$21,Regelungszeit!$X$20,IF(($AH49+AJ$15)&lt;Regelungszeit!$W$22,Regelungszeit!$X$21,IF(($AH49+AJ$15)&lt;Regelungszeit!$W$23,Regelungszeit!$X$22,Regelungszeit!$X$23)))))))))</f>
        <v>#N/A</v>
      </c>
      <c r="AK49" s="81" t="e">
        <f>IF(($AH49+AK$15)&lt;Regelungszeit!$W$15,Regelungszeit!$X$14,IF(($AH49+AK$15)&lt;Regelungszeit!$W$16,Regelungszeit!$X$15,IF(($AH49+AK$15)&lt;Regelungszeit!$W$17,Regelungszeit!$X$16,IF(($AH49+AK$15)&lt;Regelungszeit!$W$18,Regelungszeit!$X$17,IF(($AH49+AK$15)&lt;Regelungszeit!$W$19,Regelungszeit!$X$18,IF(($AH49+AK$15)&lt;Regelungszeit!$W$20,Regelungszeit!$X$19,IF(($AH49+AK$15)&lt;Regelungszeit!$W$21,Regelungszeit!$X$20,IF(($AH49+AK$15)&lt;Regelungszeit!$W$22,Regelungszeit!$X$21,IF(($AH49+AK$15)&lt;Regelungszeit!$W$23,Regelungszeit!$X$22,Regelungszeit!$X$23)))))))))</f>
        <v>#N/A</v>
      </c>
      <c r="AL49" s="81" t="e">
        <f>IF(($AH49+AL$15)&lt;Regelungszeit!$W$15,Regelungszeit!$X$14,IF(($AH49+AL$15)&lt;Regelungszeit!$W$16,Regelungszeit!$X$15,IF(($AH49+AL$15)&lt;Regelungszeit!$W$17,Regelungszeit!$X$16,IF(($AH49+AL$15)&lt;Regelungszeit!$W$18,Regelungszeit!$X$17,IF(($AH49+AL$15)&lt;Regelungszeit!$W$19,Regelungszeit!$X$18,IF(($AH49+AL$15)&lt;Regelungszeit!$W$20,Regelungszeit!$X$19,IF(($AH49+AL$15)&lt;Regelungszeit!$W$21,Regelungszeit!$X$20,IF(($AH49+AL$15)&lt;Regelungszeit!$W$22,Regelungszeit!$X$21,IF(($AH49+AL$15)&lt;Regelungszeit!$W$23,Regelungszeit!$X$22,Regelungszeit!$X$23)))))))))</f>
        <v>#N/A</v>
      </c>
      <c r="AM49" s="81" t="e">
        <f>IF(($AH49+AM$15)&lt;Regelungszeit!$W$15,Regelungszeit!$X$14,IF(($AH49+AM$15)&lt;Regelungszeit!$W$16,Regelungszeit!$X$15,IF(($AH49+AM$15)&lt;Regelungszeit!$W$17,Regelungszeit!$X$16,IF(($AH49+AM$15)&lt;Regelungszeit!$W$18,Regelungszeit!$X$17,IF(($AH49+AM$15)&lt;Regelungszeit!$W$19,Regelungszeit!$X$18,IF(($AH49+AM$15)&lt;Regelungszeit!$W$20,Regelungszeit!$X$19,IF(($AH49+AM$15)&lt;Regelungszeit!$W$21,Regelungszeit!$X$20,IF(($AH49+AM$15)&lt;Regelungszeit!$W$22,Regelungszeit!$X$21,IF(($AH49+AM$15)&lt;Regelungszeit!$W$23,Regelungszeit!$X$22,Regelungszeit!$X$23)))))))))</f>
        <v>#N/A</v>
      </c>
      <c r="AN49" s="81" t="e">
        <f>IF(($AH49+AN$15)&lt;Regelungszeit!$W$15,Regelungszeit!$X$14,IF(($AH49+AN$15)&lt;Regelungszeit!$W$16,Regelungszeit!$X$15,IF(($AH49+AN$15)&lt;Regelungszeit!$W$17,Regelungszeit!$X$16,IF(($AH49+AN$15)&lt;Regelungszeit!$W$18,Regelungszeit!$X$17,IF(($AH49+AN$15)&lt;Regelungszeit!$W$19,Regelungszeit!$X$18,IF(($AH49+AN$15)&lt;Regelungszeit!$W$20,Regelungszeit!$X$19,IF(($AH49+AN$15)&lt;Regelungszeit!$W$21,Regelungszeit!$X$20,IF(($AH49+AN$15)&lt;Regelungszeit!$W$22,Regelungszeit!$X$21,IF(($AH49+AN$15)&lt;Regelungszeit!$W$23,Regelungszeit!$X$22,Regelungszeit!$X$23)))))))))</f>
        <v>#N/A</v>
      </c>
      <c r="AO49" s="81" t="e">
        <f>IF(($AH49+AO$15)&lt;Regelungszeit!$W$15,Regelungszeit!$X$14,IF(($AH49+AO$15)&lt;Regelungszeit!$W$16,Regelungszeit!$X$15,IF(($AH49+AO$15)&lt;Regelungszeit!$W$17,Regelungszeit!$X$16,IF(($AH49+AO$15)&lt;Regelungszeit!$W$18,Regelungszeit!$X$17,IF(($AH49+AO$15)&lt;Regelungszeit!$W$19,Regelungszeit!$X$18,IF(($AH49+AO$15)&lt;Regelungszeit!$W$20,Regelungszeit!$X$19,IF(($AH49+AO$15)&lt;Regelungszeit!$W$21,Regelungszeit!$X$20,IF(($AH49+AO$15)&lt;Regelungszeit!$W$22,Regelungszeit!$X$21,IF(($AH49+AO$15)&lt;Regelungszeit!$W$23,Regelungszeit!$X$22,Regelungszeit!$X$23)))))))))</f>
        <v>#N/A</v>
      </c>
      <c r="AP49" s="81" t="e">
        <f>IF(($AH49+AP$15)&lt;Regelungszeit!$W$15,Regelungszeit!$X$14,IF(($AH49+AP$15)&lt;Regelungszeit!$W$16,Regelungszeit!$X$15,IF(($AH49+AP$15)&lt;Regelungszeit!$W$17,Regelungszeit!$X$16,IF(($AH49+AP$15)&lt;Regelungszeit!$W$18,Regelungszeit!$X$17,IF(($AH49+AP$15)&lt;Regelungszeit!$W$19,Regelungszeit!$X$18,IF(($AH49+AP$15)&lt;Regelungszeit!$W$20,Regelungszeit!$X$19,IF(($AH49+AP$15)&lt;Regelungszeit!$W$21,Regelungszeit!$X$20,IF(($AH49+AP$15)&lt;Regelungszeit!$W$22,Regelungszeit!$X$21,IF(($AH49+AP$15)&lt;Regelungszeit!$W$23,Regelungszeit!$X$22,Regelungszeit!$X$23)))))))))</f>
        <v>#N/A</v>
      </c>
      <c r="AQ49" s="81" t="e">
        <f>IF(($AH49+AQ$15)&lt;Regelungszeit!$W$15,Regelungszeit!$X$14,IF(($AH49+AQ$15)&lt;Regelungszeit!$W$16,Regelungszeit!$X$15,IF(($AH49+AQ$15)&lt;Regelungszeit!$W$17,Regelungszeit!$X$16,IF(($AH49+AQ$15)&lt;Regelungszeit!$W$18,Regelungszeit!$X$17,IF(($AH49+AQ$15)&lt;Regelungszeit!$W$19,Regelungszeit!$X$18,IF(($AH49+AQ$15)&lt;Regelungszeit!$W$20,Regelungszeit!$X$19,IF(($AH49+AQ$15)&lt;Regelungszeit!$W$21,Regelungszeit!$X$20,IF(($AH49+AQ$15)&lt;Regelungszeit!$W$22,Regelungszeit!$X$21,IF(($AH49+AQ$15)&lt;Regelungszeit!$W$23,Regelungszeit!$X$22,Regelungszeit!$X$23)))))))))</f>
        <v>#N/A</v>
      </c>
      <c r="AR49" s="81" t="e">
        <f>IF(($AH49+AR$15)&lt;Regelungszeit!$W$15,Regelungszeit!$X$14,IF(($AH49+AR$15)&lt;Regelungszeit!$W$16,Regelungszeit!$X$15,IF(($AH49+AR$15)&lt;Regelungszeit!$W$17,Regelungszeit!$X$16,IF(($AH49+AR$15)&lt;Regelungszeit!$W$18,Regelungszeit!$X$17,IF(($AH49+AR$15)&lt;Regelungszeit!$W$19,Regelungszeit!$X$18,IF(($AH49+AR$15)&lt;Regelungszeit!$W$20,Regelungszeit!$X$19,IF(($AH49+AR$15)&lt;Regelungszeit!$W$21,Regelungszeit!$X$20,IF(($AH49+AR$15)&lt;Regelungszeit!$W$22,Regelungszeit!$X$21,IF(($AH49+AR$15)&lt;Regelungszeit!$W$23,Regelungszeit!$X$22,Regelungszeit!$X$23)))))))))</f>
        <v>#N/A</v>
      </c>
      <c r="AS49" s="81" t="e">
        <f>IF(($AH49+AS$15)&lt;Regelungszeit!$W$15,Regelungszeit!$X$14,IF(($AH49+AS$15)&lt;Regelungszeit!$W$16,Regelungszeit!$X$15,IF(($AH49+AS$15)&lt;Regelungszeit!$W$17,Regelungszeit!$X$16,IF(($AH49+AS$15)&lt;Regelungszeit!$W$18,Regelungszeit!$X$17,IF(($AH49+AS$15)&lt;Regelungszeit!$W$19,Regelungszeit!$X$18,IF(($AH49+AS$15)&lt;Regelungszeit!$W$20,Regelungszeit!$X$19,IF(($AH49+AS$15)&lt;Regelungszeit!$W$21,Regelungszeit!$X$20,IF(($AH49+AS$15)&lt;Regelungszeit!$W$22,Regelungszeit!$X$21,IF(($AH49+AS$15)&lt;Regelungszeit!$W$23,Regelungszeit!$X$22,Regelungszeit!$X$23)))))))))</f>
        <v>#N/A</v>
      </c>
      <c r="AT49" s="81" t="e">
        <f>IF(($AH49+AT$15)&lt;Regelungszeit!$W$15,Regelungszeit!$X$14,IF(($AH49+AT$15)&lt;Regelungszeit!$W$16,Regelungszeit!$X$15,IF(($AH49+AT$15)&lt;Regelungszeit!$W$17,Regelungszeit!$X$16,IF(($AH49+AT$15)&lt;Regelungszeit!$W$18,Regelungszeit!$X$17,IF(($AH49+AT$15)&lt;Regelungszeit!$W$19,Regelungszeit!$X$18,IF(($AH49+AT$15)&lt;Regelungszeit!$W$20,Regelungszeit!$X$19,IF(($AH49+AT$15)&lt;Regelungszeit!$W$21,Regelungszeit!$X$20,IF(($AH49+AT$15)&lt;Regelungszeit!$W$22,Regelungszeit!$X$21,IF(($AH49+AT$15)&lt;Regelungszeit!$W$23,Regelungszeit!$X$22,Regelungszeit!$X$23)))))))))</f>
        <v>#N/A</v>
      </c>
      <c r="AU49" s="81" t="e">
        <f>IF(($AH49+AU$15)&lt;Regelungszeit!$W$15,Regelungszeit!$X$14,IF(($AH49+AU$15)&lt;Regelungszeit!$W$16,Regelungszeit!$X$15,IF(($AH49+AU$15)&lt;Regelungszeit!$W$17,Regelungszeit!$X$16,IF(($AH49+AU$15)&lt;Regelungszeit!$W$18,Regelungszeit!$X$17,IF(($AH49+AU$15)&lt;Regelungszeit!$W$19,Regelungszeit!$X$18,IF(($AH49+AU$15)&lt;Regelungszeit!$W$20,Regelungszeit!$X$19,IF(($AH49+AU$15)&lt;Regelungszeit!$W$21,Regelungszeit!$X$20,IF(($AH49+AU$15)&lt;Regelungszeit!$W$22,Regelungszeit!$X$21,IF(($AH49+AU$15)&lt;Regelungszeit!$W$23,Regelungszeit!$X$22,Regelungszeit!$X$23)))))))))</f>
        <v>#N/A</v>
      </c>
      <c r="AV49" s="81" t="e">
        <f>IF(($AH49+AV$15)&lt;Regelungszeit!$W$15,Regelungszeit!$X$14,IF(($AH49+AV$15)&lt;Regelungszeit!$W$16,Regelungszeit!$X$15,IF(($AH49+AV$15)&lt;Regelungszeit!$W$17,Regelungszeit!$X$16,IF(($AH49+AV$15)&lt;Regelungszeit!$W$18,Regelungszeit!$X$17,IF(($AH49+AV$15)&lt;Regelungszeit!$W$19,Regelungszeit!$X$18,IF(($AH49+AV$15)&lt;Regelungszeit!$W$20,Regelungszeit!$X$19,IF(($AH49+AV$15)&lt;Regelungszeit!$W$21,Regelungszeit!$X$20,IF(($AH49+AV$15)&lt;Regelungszeit!$W$22,Regelungszeit!$X$21,IF(($AH49+AV$15)&lt;Regelungszeit!$W$23,Regelungszeit!$X$22,Regelungszeit!$X$23)))))))))</f>
        <v>#N/A</v>
      </c>
      <c r="AW49" s="81" t="e">
        <f>IF(($AH49+AW$15)&lt;Regelungszeit!$W$15,Regelungszeit!$X$14,IF(($AH49+AW$15)&lt;Regelungszeit!$W$16,Regelungszeit!$X$15,IF(($AH49+AW$15)&lt;Regelungszeit!$W$17,Regelungszeit!$X$16,IF(($AH49+AW$15)&lt;Regelungszeit!$W$18,Regelungszeit!$X$17,IF(($AH49+AW$15)&lt;Regelungszeit!$W$19,Regelungszeit!$X$18,IF(($AH49+AW$15)&lt;Regelungszeit!$W$20,Regelungszeit!$X$19,IF(($AH49+AW$15)&lt;Regelungszeit!$W$21,Regelungszeit!$X$20,IF(($AH49+AW$15)&lt;Regelungszeit!$W$22,Regelungszeit!$X$21,IF(($AH49+AW$15)&lt;Regelungszeit!$W$23,Regelungszeit!$X$22,Regelungszeit!$X$23)))))))))</f>
        <v>#N/A</v>
      </c>
      <c r="AX49" s="82" t="e">
        <f t="shared" si="14"/>
        <v>#N/A</v>
      </c>
    </row>
    <row r="50" spans="1:50">
      <c r="A50" s="56" t="e">
        <f>IF(B50=Regelungszeit!$F$31,"Ende Regelung",IF(B50=Regelungszeit!$F$32,"Ende Hochfahrrampe",""))</f>
        <v>#N/A</v>
      </c>
      <c r="B50" s="57">
        <v>36</v>
      </c>
      <c r="C50" s="58" t="e">
        <f t="shared" si="15"/>
        <v>#N/A</v>
      </c>
      <c r="D50" s="59" t="e">
        <f t="shared" si="16"/>
        <v>#N/A</v>
      </c>
      <c r="E50" s="155"/>
      <c r="F50" s="247" t="e">
        <f>MATCH(INT(C50),Zuteilung!A:A,0)</f>
        <v>#N/A</v>
      </c>
      <c r="G50" s="61" t="e">
        <f>IF(OR(C50&lt;INDEX(Zuteilung!C:C,F50),C50&gt;INDEX(Zuteilung!D:D,F50)),FALSE,TRUE)</f>
        <v>#N/A</v>
      </c>
      <c r="H50" s="60" t="e">
        <f>IF(B50&lt;=Regelungszeit!$F$32,H49+Regelungszeit!$F$28,"")</f>
        <v>#N/A</v>
      </c>
      <c r="I50" s="60"/>
      <c r="J50" s="60"/>
      <c r="K50" s="60"/>
      <c r="L50" s="61" t="e">
        <f t="shared" si="17"/>
        <v>#N/A</v>
      </c>
      <c r="M50" s="106" t="e">
        <f t="shared" si="19"/>
        <v>#N/A</v>
      </c>
      <c r="N50" s="61" t="e">
        <f>IF(M50="","",IF(M50=1,0,IF(M50=1,0,Dateneingabe!$G$10*M50)))</f>
        <v>#N/A</v>
      </c>
      <c r="O50" s="252">
        <f t="shared" si="9"/>
        <v>0</v>
      </c>
      <c r="P50" s="63">
        <f>IF(O50="","",O50*(Dateneingabe!$G$10/100))</f>
        <v>0</v>
      </c>
      <c r="Q50" s="63">
        <f t="shared" si="10"/>
        <v>0</v>
      </c>
      <c r="R50" s="63" t="e">
        <f>IF(C50="","",IF(Dateneingabe!$G$17&lt;40909,Zeitreihe!P50,Zeitreihe!Q50))</f>
        <v>#N/A</v>
      </c>
      <c r="S50" s="68" t="str">
        <f>IF($T$14=0,"",IF(H50="","",IF(E50="","Ist-Arbeit fehlt",IF(L50&gt;Dateneingabe!$G$8,"Ist-Arbeit unplausibel",""))))</f>
        <v/>
      </c>
      <c r="T50" s="30">
        <f t="shared" si="18"/>
        <v>0</v>
      </c>
      <c r="U50" s="30">
        <f t="shared" si="6"/>
        <v>0</v>
      </c>
      <c r="X50" s="80"/>
      <c r="Y50" s="79"/>
      <c r="Z50" s="81"/>
      <c r="AA50" s="81"/>
      <c r="AB50" s="81"/>
      <c r="AC50" s="81"/>
      <c r="AD50" s="81"/>
      <c r="AE50" s="81"/>
      <c r="AF50" s="30" t="e">
        <f t="shared" si="20"/>
        <v>#N/A</v>
      </c>
      <c r="AG50" s="80" t="e">
        <f t="shared" si="11"/>
        <v>#N/A</v>
      </c>
      <c r="AH50" s="79" t="e">
        <f t="shared" si="21"/>
        <v>#N/A</v>
      </c>
      <c r="AI50" s="81" t="e">
        <f>IF(($AH50+AI$15)&lt;Regelungszeit!$W$15,Regelungszeit!$X$14,IF(($AH50+AI$15)&lt;Regelungszeit!$W$16,Regelungszeit!$X$15,IF(($AH50+AI$15)&lt;Regelungszeit!$W$17,Regelungszeit!$X$16,IF(($AH50+AI$15)&lt;Regelungszeit!$W$18,Regelungszeit!$X$17,IF(($AH50+AI$15)&lt;Regelungszeit!$W$19,Regelungszeit!$X$18,IF(($AH50+AI$15)&lt;Regelungszeit!$W$20,Regelungszeit!$X$19,IF(($AH50+AI$15)&lt;Regelungszeit!$W$21,Regelungszeit!$X$20,IF(($AH50+AI$15)&lt;Regelungszeit!$W$22,Regelungszeit!$X$21,IF(($AH50+AI$15)&lt;Regelungszeit!$W$23,Regelungszeit!$X$22,Regelungszeit!$X$23)))))))))</f>
        <v>#N/A</v>
      </c>
      <c r="AJ50" s="81" t="e">
        <f>IF(($AH50+AJ$15)&lt;Regelungszeit!$W$15,Regelungszeit!$X$14,IF(($AH50+AJ$15)&lt;Regelungszeit!$W$16,Regelungszeit!$X$15,IF(($AH50+AJ$15)&lt;Regelungszeit!$W$17,Regelungszeit!$X$16,IF(($AH50+AJ$15)&lt;Regelungszeit!$W$18,Regelungszeit!$X$17,IF(($AH50+AJ$15)&lt;Regelungszeit!$W$19,Regelungszeit!$X$18,IF(($AH50+AJ$15)&lt;Regelungszeit!$W$20,Regelungszeit!$X$19,IF(($AH50+AJ$15)&lt;Regelungszeit!$W$21,Regelungszeit!$X$20,IF(($AH50+AJ$15)&lt;Regelungszeit!$W$22,Regelungszeit!$X$21,IF(($AH50+AJ$15)&lt;Regelungszeit!$W$23,Regelungszeit!$X$22,Regelungszeit!$X$23)))))))))</f>
        <v>#N/A</v>
      </c>
      <c r="AK50" s="81" t="e">
        <f>IF(($AH50+AK$15)&lt;Regelungszeit!$W$15,Regelungszeit!$X$14,IF(($AH50+AK$15)&lt;Regelungszeit!$W$16,Regelungszeit!$X$15,IF(($AH50+AK$15)&lt;Regelungszeit!$W$17,Regelungszeit!$X$16,IF(($AH50+AK$15)&lt;Regelungszeit!$W$18,Regelungszeit!$X$17,IF(($AH50+AK$15)&lt;Regelungszeit!$W$19,Regelungszeit!$X$18,IF(($AH50+AK$15)&lt;Regelungszeit!$W$20,Regelungszeit!$X$19,IF(($AH50+AK$15)&lt;Regelungszeit!$W$21,Regelungszeit!$X$20,IF(($AH50+AK$15)&lt;Regelungszeit!$W$22,Regelungszeit!$X$21,IF(($AH50+AK$15)&lt;Regelungszeit!$W$23,Regelungszeit!$X$22,Regelungszeit!$X$23)))))))))</f>
        <v>#N/A</v>
      </c>
      <c r="AL50" s="81" t="e">
        <f>IF(($AH50+AL$15)&lt;Regelungszeit!$W$15,Regelungszeit!$X$14,IF(($AH50+AL$15)&lt;Regelungszeit!$W$16,Regelungszeit!$X$15,IF(($AH50+AL$15)&lt;Regelungszeit!$W$17,Regelungszeit!$X$16,IF(($AH50+AL$15)&lt;Regelungszeit!$W$18,Regelungszeit!$X$17,IF(($AH50+AL$15)&lt;Regelungszeit!$W$19,Regelungszeit!$X$18,IF(($AH50+AL$15)&lt;Regelungszeit!$W$20,Regelungszeit!$X$19,IF(($AH50+AL$15)&lt;Regelungszeit!$W$21,Regelungszeit!$X$20,IF(($AH50+AL$15)&lt;Regelungszeit!$W$22,Regelungszeit!$X$21,IF(($AH50+AL$15)&lt;Regelungszeit!$W$23,Regelungszeit!$X$22,Regelungszeit!$X$23)))))))))</f>
        <v>#N/A</v>
      </c>
      <c r="AM50" s="81" t="e">
        <f>IF(($AH50+AM$15)&lt;Regelungszeit!$W$15,Regelungszeit!$X$14,IF(($AH50+AM$15)&lt;Regelungszeit!$W$16,Regelungszeit!$X$15,IF(($AH50+AM$15)&lt;Regelungszeit!$W$17,Regelungszeit!$X$16,IF(($AH50+AM$15)&lt;Regelungszeit!$W$18,Regelungszeit!$X$17,IF(($AH50+AM$15)&lt;Regelungszeit!$W$19,Regelungszeit!$X$18,IF(($AH50+AM$15)&lt;Regelungszeit!$W$20,Regelungszeit!$X$19,IF(($AH50+AM$15)&lt;Regelungszeit!$W$21,Regelungszeit!$X$20,IF(($AH50+AM$15)&lt;Regelungszeit!$W$22,Regelungszeit!$X$21,IF(($AH50+AM$15)&lt;Regelungszeit!$W$23,Regelungszeit!$X$22,Regelungszeit!$X$23)))))))))</f>
        <v>#N/A</v>
      </c>
      <c r="AN50" s="81" t="e">
        <f>IF(($AH50+AN$15)&lt;Regelungszeit!$W$15,Regelungszeit!$X$14,IF(($AH50+AN$15)&lt;Regelungszeit!$W$16,Regelungszeit!$X$15,IF(($AH50+AN$15)&lt;Regelungszeit!$W$17,Regelungszeit!$X$16,IF(($AH50+AN$15)&lt;Regelungszeit!$W$18,Regelungszeit!$X$17,IF(($AH50+AN$15)&lt;Regelungszeit!$W$19,Regelungszeit!$X$18,IF(($AH50+AN$15)&lt;Regelungszeit!$W$20,Regelungszeit!$X$19,IF(($AH50+AN$15)&lt;Regelungszeit!$W$21,Regelungszeit!$X$20,IF(($AH50+AN$15)&lt;Regelungszeit!$W$22,Regelungszeit!$X$21,IF(($AH50+AN$15)&lt;Regelungszeit!$W$23,Regelungszeit!$X$22,Regelungszeit!$X$23)))))))))</f>
        <v>#N/A</v>
      </c>
      <c r="AO50" s="81" t="e">
        <f>IF(($AH50+AO$15)&lt;Regelungszeit!$W$15,Regelungszeit!$X$14,IF(($AH50+AO$15)&lt;Regelungszeit!$W$16,Regelungszeit!$X$15,IF(($AH50+AO$15)&lt;Regelungszeit!$W$17,Regelungszeit!$X$16,IF(($AH50+AO$15)&lt;Regelungszeit!$W$18,Regelungszeit!$X$17,IF(($AH50+AO$15)&lt;Regelungszeit!$W$19,Regelungszeit!$X$18,IF(($AH50+AO$15)&lt;Regelungszeit!$W$20,Regelungszeit!$X$19,IF(($AH50+AO$15)&lt;Regelungszeit!$W$21,Regelungszeit!$X$20,IF(($AH50+AO$15)&lt;Regelungszeit!$W$22,Regelungszeit!$X$21,IF(($AH50+AO$15)&lt;Regelungszeit!$W$23,Regelungszeit!$X$22,Regelungszeit!$X$23)))))))))</f>
        <v>#N/A</v>
      </c>
      <c r="AP50" s="81" t="e">
        <f>IF(($AH50+AP$15)&lt;Regelungszeit!$W$15,Regelungszeit!$X$14,IF(($AH50+AP$15)&lt;Regelungszeit!$W$16,Regelungszeit!$X$15,IF(($AH50+AP$15)&lt;Regelungszeit!$W$17,Regelungszeit!$X$16,IF(($AH50+AP$15)&lt;Regelungszeit!$W$18,Regelungszeit!$X$17,IF(($AH50+AP$15)&lt;Regelungszeit!$W$19,Regelungszeit!$X$18,IF(($AH50+AP$15)&lt;Regelungszeit!$W$20,Regelungszeit!$X$19,IF(($AH50+AP$15)&lt;Regelungszeit!$W$21,Regelungszeit!$X$20,IF(($AH50+AP$15)&lt;Regelungszeit!$W$22,Regelungszeit!$X$21,IF(($AH50+AP$15)&lt;Regelungszeit!$W$23,Regelungszeit!$X$22,Regelungszeit!$X$23)))))))))</f>
        <v>#N/A</v>
      </c>
      <c r="AQ50" s="81" t="e">
        <f>IF(($AH50+AQ$15)&lt;Regelungszeit!$W$15,Regelungszeit!$X$14,IF(($AH50+AQ$15)&lt;Regelungszeit!$W$16,Regelungszeit!$X$15,IF(($AH50+AQ$15)&lt;Regelungszeit!$W$17,Regelungszeit!$X$16,IF(($AH50+AQ$15)&lt;Regelungszeit!$W$18,Regelungszeit!$X$17,IF(($AH50+AQ$15)&lt;Regelungszeit!$W$19,Regelungszeit!$X$18,IF(($AH50+AQ$15)&lt;Regelungszeit!$W$20,Regelungszeit!$X$19,IF(($AH50+AQ$15)&lt;Regelungszeit!$W$21,Regelungszeit!$X$20,IF(($AH50+AQ$15)&lt;Regelungszeit!$W$22,Regelungszeit!$X$21,IF(($AH50+AQ$15)&lt;Regelungszeit!$W$23,Regelungszeit!$X$22,Regelungszeit!$X$23)))))))))</f>
        <v>#N/A</v>
      </c>
      <c r="AR50" s="81" t="e">
        <f>IF(($AH50+AR$15)&lt;Regelungszeit!$W$15,Regelungszeit!$X$14,IF(($AH50+AR$15)&lt;Regelungszeit!$W$16,Regelungszeit!$X$15,IF(($AH50+AR$15)&lt;Regelungszeit!$W$17,Regelungszeit!$X$16,IF(($AH50+AR$15)&lt;Regelungszeit!$W$18,Regelungszeit!$X$17,IF(($AH50+AR$15)&lt;Regelungszeit!$W$19,Regelungszeit!$X$18,IF(($AH50+AR$15)&lt;Regelungszeit!$W$20,Regelungszeit!$X$19,IF(($AH50+AR$15)&lt;Regelungszeit!$W$21,Regelungszeit!$X$20,IF(($AH50+AR$15)&lt;Regelungszeit!$W$22,Regelungszeit!$X$21,IF(($AH50+AR$15)&lt;Regelungszeit!$W$23,Regelungszeit!$X$22,Regelungszeit!$X$23)))))))))</f>
        <v>#N/A</v>
      </c>
      <c r="AS50" s="81" t="e">
        <f>IF(($AH50+AS$15)&lt;Regelungszeit!$W$15,Regelungszeit!$X$14,IF(($AH50+AS$15)&lt;Regelungszeit!$W$16,Regelungszeit!$X$15,IF(($AH50+AS$15)&lt;Regelungszeit!$W$17,Regelungszeit!$X$16,IF(($AH50+AS$15)&lt;Regelungszeit!$W$18,Regelungszeit!$X$17,IF(($AH50+AS$15)&lt;Regelungszeit!$W$19,Regelungszeit!$X$18,IF(($AH50+AS$15)&lt;Regelungszeit!$W$20,Regelungszeit!$X$19,IF(($AH50+AS$15)&lt;Regelungszeit!$W$21,Regelungszeit!$X$20,IF(($AH50+AS$15)&lt;Regelungszeit!$W$22,Regelungszeit!$X$21,IF(($AH50+AS$15)&lt;Regelungszeit!$W$23,Regelungszeit!$X$22,Regelungszeit!$X$23)))))))))</f>
        <v>#N/A</v>
      </c>
      <c r="AT50" s="81" t="e">
        <f>IF(($AH50+AT$15)&lt;Regelungszeit!$W$15,Regelungszeit!$X$14,IF(($AH50+AT$15)&lt;Regelungszeit!$W$16,Regelungszeit!$X$15,IF(($AH50+AT$15)&lt;Regelungszeit!$W$17,Regelungszeit!$X$16,IF(($AH50+AT$15)&lt;Regelungszeit!$W$18,Regelungszeit!$X$17,IF(($AH50+AT$15)&lt;Regelungszeit!$W$19,Regelungszeit!$X$18,IF(($AH50+AT$15)&lt;Regelungszeit!$W$20,Regelungszeit!$X$19,IF(($AH50+AT$15)&lt;Regelungszeit!$W$21,Regelungszeit!$X$20,IF(($AH50+AT$15)&lt;Regelungszeit!$W$22,Regelungszeit!$X$21,IF(($AH50+AT$15)&lt;Regelungszeit!$W$23,Regelungszeit!$X$22,Regelungszeit!$X$23)))))))))</f>
        <v>#N/A</v>
      </c>
      <c r="AU50" s="81" t="e">
        <f>IF(($AH50+AU$15)&lt;Regelungszeit!$W$15,Regelungszeit!$X$14,IF(($AH50+AU$15)&lt;Regelungszeit!$W$16,Regelungszeit!$X$15,IF(($AH50+AU$15)&lt;Regelungszeit!$W$17,Regelungszeit!$X$16,IF(($AH50+AU$15)&lt;Regelungszeit!$W$18,Regelungszeit!$X$17,IF(($AH50+AU$15)&lt;Regelungszeit!$W$19,Regelungszeit!$X$18,IF(($AH50+AU$15)&lt;Regelungszeit!$W$20,Regelungszeit!$X$19,IF(($AH50+AU$15)&lt;Regelungszeit!$W$21,Regelungszeit!$X$20,IF(($AH50+AU$15)&lt;Regelungszeit!$W$22,Regelungszeit!$X$21,IF(($AH50+AU$15)&lt;Regelungszeit!$W$23,Regelungszeit!$X$22,Regelungszeit!$X$23)))))))))</f>
        <v>#N/A</v>
      </c>
      <c r="AV50" s="81" t="e">
        <f>IF(($AH50+AV$15)&lt;Regelungszeit!$W$15,Regelungszeit!$X$14,IF(($AH50+AV$15)&lt;Regelungszeit!$W$16,Regelungszeit!$X$15,IF(($AH50+AV$15)&lt;Regelungszeit!$W$17,Regelungszeit!$X$16,IF(($AH50+AV$15)&lt;Regelungszeit!$W$18,Regelungszeit!$X$17,IF(($AH50+AV$15)&lt;Regelungszeit!$W$19,Regelungszeit!$X$18,IF(($AH50+AV$15)&lt;Regelungszeit!$W$20,Regelungszeit!$X$19,IF(($AH50+AV$15)&lt;Regelungszeit!$W$21,Regelungszeit!$X$20,IF(($AH50+AV$15)&lt;Regelungszeit!$W$22,Regelungszeit!$X$21,IF(($AH50+AV$15)&lt;Regelungszeit!$W$23,Regelungszeit!$X$22,Regelungszeit!$X$23)))))))))</f>
        <v>#N/A</v>
      </c>
      <c r="AW50" s="81" t="e">
        <f>IF(($AH50+AW$15)&lt;Regelungszeit!$W$15,Regelungszeit!$X$14,IF(($AH50+AW$15)&lt;Regelungszeit!$W$16,Regelungszeit!$X$15,IF(($AH50+AW$15)&lt;Regelungszeit!$W$17,Regelungszeit!$X$16,IF(($AH50+AW$15)&lt;Regelungszeit!$W$18,Regelungszeit!$X$17,IF(($AH50+AW$15)&lt;Regelungszeit!$W$19,Regelungszeit!$X$18,IF(($AH50+AW$15)&lt;Regelungszeit!$W$20,Regelungszeit!$X$19,IF(($AH50+AW$15)&lt;Regelungszeit!$W$21,Regelungszeit!$X$20,IF(($AH50+AW$15)&lt;Regelungszeit!$W$22,Regelungszeit!$X$21,IF(($AH50+AW$15)&lt;Regelungszeit!$W$23,Regelungszeit!$X$22,Regelungszeit!$X$23)))))))))</f>
        <v>#N/A</v>
      </c>
      <c r="AX50" s="82" t="e">
        <f t="shared" si="14"/>
        <v>#N/A</v>
      </c>
    </row>
    <row r="51" spans="1:50">
      <c r="A51" s="56" t="e">
        <f>IF(B51=Regelungszeit!$F$31,"Ende Regelung",IF(B51=Regelungszeit!$F$32,"Ende Hochfahrrampe",""))</f>
        <v>#N/A</v>
      </c>
      <c r="B51" s="57">
        <v>37</v>
      </c>
      <c r="C51" s="58" t="e">
        <f t="shared" si="15"/>
        <v>#N/A</v>
      </c>
      <c r="D51" s="59" t="e">
        <f t="shared" si="16"/>
        <v>#N/A</v>
      </c>
      <c r="E51" s="155"/>
      <c r="F51" s="247" t="e">
        <f>MATCH(INT(C51),Zuteilung!A:A,0)</f>
        <v>#N/A</v>
      </c>
      <c r="G51" s="61" t="e">
        <f>IF(OR(C51&lt;INDEX(Zuteilung!C:C,F51),C51&gt;INDEX(Zuteilung!D:D,F51)),FALSE,TRUE)</f>
        <v>#N/A</v>
      </c>
      <c r="H51" s="60" t="e">
        <f>IF(B51&lt;=Regelungszeit!$F$32,H50+Regelungszeit!$F$28,"")</f>
        <v>#N/A</v>
      </c>
      <c r="I51" s="60"/>
      <c r="J51" s="60"/>
      <c r="K51" s="60"/>
      <c r="L51" s="61" t="e">
        <f t="shared" si="17"/>
        <v>#N/A</v>
      </c>
      <c r="M51" s="106" t="e">
        <f t="shared" si="19"/>
        <v>#N/A</v>
      </c>
      <c r="N51" s="61" t="e">
        <f>IF(M51="","",IF(M51=1,0,IF(M51=1,0,Dateneingabe!$G$10*M51)))</f>
        <v>#N/A</v>
      </c>
      <c r="O51" s="252">
        <f t="shared" si="9"/>
        <v>0</v>
      </c>
      <c r="P51" s="63">
        <f>IF(O51="","",O51*(Dateneingabe!$G$10/100))</f>
        <v>0</v>
      </c>
      <c r="Q51" s="63">
        <f t="shared" si="10"/>
        <v>0</v>
      </c>
      <c r="R51" s="63" t="e">
        <f>IF(C51="","",IF(Dateneingabe!$G$17&lt;40909,Zeitreihe!P51,Zeitreihe!Q51))</f>
        <v>#N/A</v>
      </c>
      <c r="S51" s="68" t="str">
        <f>IF($T$14=0,"",IF(H51="","",IF(E51="","Ist-Arbeit fehlt",IF(L51&gt;Dateneingabe!$G$8,"Ist-Arbeit unplausibel",""))))</f>
        <v/>
      </c>
      <c r="T51" s="30">
        <f t="shared" si="18"/>
        <v>0</v>
      </c>
      <c r="U51" s="30">
        <f t="shared" si="6"/>
        <v>0</v>
      </c>
      <c r="X51" s="80"/>
      <c r="Y51" s="79"/>
      <c r="Z51" s="81"/>
      <c r="AA51" s="81"/>
      <c r="AB51" s="81"/>
      <c r="AC51" s="81"/>
      <c r="AD51" s="81"/>
      <c r="AE51" s="81"/>
      <c r="AF51" s="30" t="e">
        <f t="shared" si="20"/>
        <v>#N/A</v>
      </c>
      <c r="AG51" s="80" t="e">
        <f t="shared" si="11"/>
        <v>#N/A</v>
      </c>
      <c r="AH51" s="79" t="e">
        <f t="shared" si="21"/>
        <v>#N/A</v>
      </c>
      <c r="AI51" s="81" t="e">
        <f>IF(($AH51+AI$15)&lt;Regelungszeit!$W$15,Regelungszeit!$X$14,IF(($AH51+AI$15)&lt;Regelungszeit!$W$16,Regelungszeit!$X$15,IF(($AH51+AI$15)&lt;Regelungszeit!$W$17,Regelungszeit!$X$16,IF(($AH51+AI$15)&lt;Regelungszeit!$W$18,Regelungszeit!$X$17,IF(($AH51+AI$15)&lt;Regelungszeit!$W$19,Regelungszeit!$X$18,IF(($AH51+AI$15)&lt;Regelungszeit!$W$20,Regelungszeit!$X$19,IF(($AH51+AI$15)&lt;Regelungszeit!$W$21,Regelungszeit!$X$20,IF(($AH51+AI$15)&lt;Regelungszeit!$W$22,Regelungszeit!$X$21,IF(($AH51+AI$15)&lt;Regelungszeit!$W$23,Regelungszeit!$X$22,Regelungszeit!$X$23)))))))))</f>
        <v>#N/A</v>
      </c>
      <c r="AJ51" s="81" t="e">
        <f>IF(($AH51+AJ$15)&lt;Regelungszeit!$W$15,Regelungszeit!$X$14,IF(($AH51+AJ$15)&lt;Regelungszeit!$W$16,Regelungszeit!$X$15,IF(($AH51+AJ$15)&lt;Regelungszeit!$W$17,Regelungszeit!$X$16,IF(($AH51+AJ$15)&lt;Regelungszeit!$W$18,Regelungszeit!$X$17,IF(($AH51+AJ$15)&lt;Regelungszeit!$W$19,Regelungszeit!$X$18,IF(($AH51+AJ$15)&lt;Regelungszeit!$W$20,Regelungszeit!$X$19,IF(($AH51+AJ$15)&lt;Regelungszeit!$W$21,Regelungszeit!$X$20,IF(($AH51+AJ$15)&lt;Regelungszeit!$W$22,Regelungszeit!$X$21,IF(($AH51+AJ$15)&lt;Regelungszeit!$W$23,Regelungszeit!$X$22,Regelungszeit!$X$23)))))))))</f>
        <v>#N/A</v>
      </c>
      <c r="AK51" s="81" t="e">
        <f>IF(($AH51+AK$15)&lt;Regelungszeit!$W$15,Regelungszeit!$X$14,IF(($AH51+AK$15)&lt;Regelungszeit!$W$16,Regelungszeit!$X$15,IF(($AH51+AK$15)&lt;Regelungszeit!$W$17,Regelungszeit!$X$16,IF(($AH51+AK$15)&lt;Regelungszeit!$W$18,Regelungszeit!$X$17,IF(($AH51+AK$15)&lt;Regelungszeit!$W$19,Regelungszeit!$X$18,IF(($AH51+AK$15)&lt;Regelungszeit!$W$20,Regelungszeit!$X$19,IF(($AH51+AK$15)&lt;Regelungszeit!$W$21,Regelungszeit!$X$20,IF(($AH51+AK$15)&lt;Regelungszeit!$W$22,Regelungszeit!$X$21,IF(($AH51+AK$15)&lt;Regelungszeit!$W$23,Regelungszeit!$X$22,Regelungszeit!$X$23)))))))))</f>
        <v>#N/A</v>
      </c>
      <c r="AL51" s="81" t="e">
        <f>IF(($AH51+AL$15)&lt;Regelungszeit!$W$15,Regelungszeit!$X$14,IF(($AH51+AL$15)&lt;Regelungszeit!$W$16,Regelungszeit!$X$15,IF(($AH51+AL$15)&lt;Regelungszeit!$W$17,Regelungszeit!$X$16,IF(($AH51+AL$15)&lt;Regelungszeit!$W$18,Regelungszeit!$X$17,IF(($AH51+AL$15)&lt;Regelungszeit!$W$19,Regelungszeit!$X$18,IF(($AH51+AL$15)&lt;Regelungszeit!$W$20,Regelungszeit!$X$19,IF(($AH51+AL$15)&lt;Regelungszeit!$W$21,Regelungszeit!$X$20,IF(($AH51+AL$15)&lt;Regelungszeit!$W$22,Regelungszeit!$X$21,IF(($AH51+AL$15)&lt;Regelungszeit!$W$23,Regelungszeit!$X$22,Regelungszeit!$X$23)))))))))</f>
        <v>#N/A</v>
      </c>
      <c r="AM51" s="81" t="e">
        <f>IF(($AH51+AM$15)&lt;Regelungszeit!$W$15,Regelungszeit!$X$14,IF(($AH51+AM$15)&lt;Regelungszeit!$W$16,Regelungszeit!$X$15,IF(($AH51+AM$15)&lt;Regelungszeit!$W$17,Regelungszeit!$X$16,IF(($AH51+AM$15)&lt;Regelungszeit!$W$18,Regelungszeit!$X$17,IF(($AH51+AM$15)&lt;Regelungszeit!$W$19,Regelungszeit!$X$18,IF(($AH51+AM$15)&lt;Regelungszeit!$W$20,Regelungszeit!$X$19,IF(($AH51+AM$15)&lt;Regelungszeit!$W$21,Regelungszeit!$X$20,IF(($AH51+AM$15)&lt;Regelungszeit!$W$22,Regelungszeit!$X$21,IF(($AH51+AM$15)&lt;Regelungszeit!$W$23,Regelungszeit!$X$22,Regelungszeit!$X$23)))))))))</f>
        <v>#N/A</v>
      </c>
      <c r="AN51" s="81" t="e">
        <f>IF(($AH51+AN$15)&lt;Regelungszeit!$W$15,Regelungszeit!$X$14,IF(($AH51+AN$15)&lt;Regelungszeit!$W$16,Regelungszeit!$X$15,IF(($AH51+AN$15)&lt;Regelungszeit!$W$17,Regelungszeit!$X$16,IF(($AH51+AN$15)&lt;Regelungszeit!$W$18,Regelungszeit!$X$17,IF(($AH51+AN$15)&lt;Regelungszeit!$W$19,Regelungszeit!$X$18,IF(($AH51+AN$15)&lt;Regelungszeit!$W$20,Regelungszeit!$X$19,IF(($AH51+AN$15)&lt;Regelungszeit!$W$21,Regelungszeit!$X$20,IF(($AH51+AN$15)&lt;Regelungszeit!$W$22,Regelungszeit!$X$21,IF(($AH51+AN$15)&lt;Regelungszeit!$W$23,Regelungszeit!$X$22,Regelungszeit!$X$23)))))))))</f>
        <v>#N/A</v>
      </c>
      <c r="AO51" s="81" t="e">
        <f>IF(($AH51+AO$15)&lt;Regelungszeit!$W$15,Regelungszeit!$X$14,IF(($AH51+AO$15)&lt;Regelungszeit!$W$16,Regelungszeit!$X$15,IF(($AH51+AO$15)&lt;Regelungszeit!$W$17,Regelungszeit!$X$16,IF(($AH51+AO$15)&lt;Regelungszeit!$W$18,Regelungszeit!$X$17,IF(($AH51+AO$15)&lt;Regelungszeit!$W$19,Regelungszeit!$X$18,IF(($AH51+AO$15)&lt;Regelungszeit!$W$20,Regelungszeit!$X$19,IF(($AH51+AO$15)&lt;Regelungszeit!$W$21,Regelungszeit!$X$20,IF(($AH51+AO$15)&lt;Regelungszeit!$W$22,Regelungszeit!$X$21,IF(($AH51+AO$15)&lt;Regelungszeit!$W$23,Regelungszeit!$X$22,Regelungszeit!$X$23)))))))))</f>
        <v>#N/A</v>
      </c>
      <c r="AP51" s="81" t="e">
        <f>IF(($AH51+AP$15)&lt;Regelungszeit!$W$15,Regelungszeit!$X$14,IF(($AH51+AP$15)&lt;Regelungszeit!$W$16,Regelungszeit!$X$15,IF(($AH51+AP$15)&lt;Regelungszeit!$W$17,Regelungszeit!$X$16,IF(($AH51+AP$15)&lt;Regelungszeit!$W$18,Regelungszeit!$X$17,IF(($AH51+AP$15)&lt;Regelungszeit!$W$19,Regelungszeit!$X$18,IF(($AH51+AP$15)&lt;Regelungszeit!$W$20,Regelungszeit!$X$19,IF(($AH51+AP$15)&lt;Regelungszeit!$W$21,Regelungszeit!$X$20,IF(($AH51+AP$15)&lt;Regelungszeit!$W$22,Regelungszeit!$X$21,IF(($AH51+AP$15)&lt;Regelungszeit!$W$23,Regelungszeit!$X$22,Regelungszeit!$X$23)))))))))</f>
        <v>#N/A</v>
      </c>
      <c r="AQ51" s="81" t="e">
        <f>IF(($AH51+AQ$15)&lt;Regelungszeit!$W$15,Regelungszeit!$X$14,IF(($AH51+AQ$15)&lt;Regelungszeit!$W$16,Regelungszeit!$X$15,IF(($AH51+AQ$15)&lt;Regelungszeit!$W$17,Regelungszeit!$X$16,IF(($AH51+AQ$15)&lt;Regelungszeit!$W$18,Regelungszeit!$X$17,IF(($AH51+AQ$15)&lt;Regelungszeit!$W$19,Regelungszeit!$X$18,IF(($AH51+AQ$15)&lt;Regelungszeit!$W$20,Regelungszeit!$X$19,IF(($AH51+AQ$15)&lt;Regelungszeit!$W$21,Regelungszeit!$X$20,IF(($AH51+AQ$15)&lt;Regelungszeit!$W$22,Regelungszeit!$X$21,IF(($AH51+AQ$15)&lt;Regelungszeit!$W$23,Regelungszeit!$X$22,Regelungszeit!$X$23)))))))))</f>
        <v>#N/A</v>
      </c>
      <c r="AR51" s="81" t="e">
        <f>IF(($AH51+AR$15)&lt;Regelungszeit!$W$15,Regelungszeit!$X$14,IF(($AH51+AR$15)&lt;Regelungszeit!$W$16,Regelungszeit!$X$15,IF(($AH51+AR$15)&lt;Regelungszeit!$W$17,Regelungszeit!$X$16,IF(($AH51+AR$15)&lt;Regelungszeit!$W$18,Regelungszeit!$X$17,IF(($AH51+AR$15)&lt;Regelungszeit!$W$19,Regelungszeit!$X$18,IF(($AH51+AR$15)&lt;Regelungszeit!$W$20,Regelungszeit!$X$19,IF(($AH51+AR$15)&lt;Regelungszeit!$W$21,Regelungszeit!$X$20,IF(($AH51+AR$15)&lt;Regelungszeit!$W$22,Regelungszeit!$X$21,IF(($AH51+AR$15)&lt;Regelungszeit!$W$23,Regelungszeit!$X$22,Regelungszeit!$X$23)))))))))</f>
        <v>#N/A</v>
      </c>
      <c r="AS51" s="81" t="e">
        <f>IF(($AH51+AS$15)&lt;Regelungszeit!$W$15,Regelungszeit!$X$14,IF(($AH51+AS$15)&lt;Regelungszeit!$W$16,Regelungszeit!$X$15,IF(($AH51+AS$15)&lt;Regelungszeit!$W$17,Regelungszeit!$X$16,IF(($AH51+AS$15)&lt;Regelungszeit!$W$18,Regelungszeit!$X$17,IF(($AH51+AS$15)&lt;Regelungszeit!$W$19,Regelungszeit!$X$18,IF(($AH51+AS$15)&lt;Regelungszeit!$W$20,Regelungszeit!$X$19,IF(($AH51+AS$15)&lt;Regelungszeit!$W$21,Regelungszeit!$X$20,IF(($AH51+AS$15)&lt;Regelungszeit!$W$22,Regelungszeit!$X$21,IF(($AH51+AS$15)&lt;Regelungszeit!$W$23,Regelungszeit!$X$22,Regelungszeit!$X$23)))))))))</f>
        <v>#N/A</v>
      </c>
      <c r="AT51" s="81" t="e">
        <f>IF(($AH51+AT$15)&lt;Regelungszeit!$W$15,Regelungszeit!$X$14,IF(($AH51+AT$15)&lt;Regelungszeit!$W$16,Regelungszeit!$X$15,IF(($AH51+AT$15)&lt;Regelungszeit!$W$17,Regelungszeit!$X$16,IF(($AH51+AT$15)&lt;Regelungszeit!$W$18,Regelungszeit!$X$17,IF(($AH51+AT$15)&lt;Regelungszeit!$W$19,Regelungszeit!$X$18,IF(($AH51+AT$15)&lt;Regelungszeit!$W$20,Regelungszeit!$X$19,IF(($AH51+AT$15)&lt;Regelungszeit!$W$21,Regelungszeit!$X$20,IF(($AH51+AT$15)&lt;Regelungszeit!$W$22,Regelungszeit!$X$21,IF(($AH51+AT$15)&lt;Regelungszeit!$W$23,Regelungszeit!$X$22,Regelungszeit!$X$23)))))))))</f>
        <v>#N/A</v>
      </c>
      <c r="AU51" s="81" t="e">
        <f>IF(($AH51+AU$15)&lt;Regelungszeit!$W$15,Regelungszeit!$X$14,IF(($AH51+AU$15)&lt;Regelungszeit!$W$16,Regelungszeit!$X$15,IF(($AH51+AU$15)&lt;Regelungszeit!$W$17,Regelungszeit!$X$16,IF(($AH51+AU$15)&lt;Regelungszeit!$W$18,Regelungszeit!$X$17,IF(($AH51+AU$15)&lt;Regelungszeit!$W$19,Regelungszeit!$X$18,IF(($AH51+AU$15)&lt;Regelungszeit!$W$20,Regelungszeit!$X$19,IF(($AH51+AU$15)&lt;Regelungszeit!$W$21,Regelungszeit!$X$20,IF(($AH51+AU$15)&lt;Regelungszeit!$W$22,Regelungszeit!$X$21,IF(($AH51+AU$15)&lt;Regelungszeit!$W$23,Regelungszeit!$X$22,Regelungszeit!$X$23)))))))))</f>
        <v>#N/A</v>
      </c>
      <c r="AV51" s="81" t="e">
        <f>IF(($AH51+AV$15)&lt;Regelungszeit!$W$15,Regelungszeit!$X$14,IF(($AH51+AV$15)&lt;Regelungszeit!$W$16,Regelungszeit!$X$15,IF(($AH51+AV$15)&lt;Regelungszeit!$W$17,Regelungszeit!$X$16,IF(($AH51+AV$15)&lt;Regelungszeit!$W$18,Regelungszeit!$X$17,IF(($AH51+AV$15)&lt;Regelungszeit!$W$19,Regelungszeit!$X$18,IF(($AH51+AV$15)&lt;Regelungszeit!$W$20,Regelungszeit!$X$19,IF(($AH51+AV$15)&lt;Regelungszeit!$W$21,Regelungszeit!$X$20,IF(($AH51+AV$15)&lt;Regelungszeit!$W$22,Regelungszeit!$X$21,IF(($AH51+AV$15)&lt;Regelungszeit!$W$23,Regelungszeit!$X$22,Regelungszeit!$X$23)))))))))</f>
        <v>#N/A</v>
      </c>
      <c r="AW51" s="81" t="e">
        <f>IF(($AH51+AW$15)&lt;Regelungszeit!$W$15,Regelungszeit!$X$14,IF(($AH51+AW$15)&lt;Regelungszeit!$W$16,Regelungszeit!$X$15,IF(($AH51+AW$15)&lt;Regelungszeit!$W$17,Regelungszeit!$X$16,IF(($AH51+AW$15)&lt;Regelungszeit!$W$18,Regelungszeit!$X$17,IF(($AH51+AW$15)&lt;Regelungszeit!$W$19,Regelungszeit!$X$18,IF(($AH51+AW$15)&lt;Regelungszeit!$W$20,Regelungszeit!$X$19,IF(($AH51+AW$15)&lt;Regelungszeit!$W$21,Regelungszeit!$X$20,IF(($AH51+AW$15)&lt;Regelungszeit!$W$22,Regelungszeit!$X$21,IF(($AH51+AW$15)&lt;Regelungszeit!$W$23,Regelungszeit!$X$22,Regelungszeit!$X$23)))))))))</f>
        <v>#N/A</v>
      </c>
      <c r="AX51" s="82" t="e">
        <f t="shared" si="14"/>
        <v>#N/A</v>
      </c>
    </row>
    <row r="52" spans="1:50">
      <c r="A52" s="56" t="e">
        <f>IF(B52=Regelungszeit!$F$31,"Ende Regelung",IF(B52=Regelungszeit!$F$32,"Ende Hochfahrrampe",""))</f>
        <v>#N/A</v>
      </c>
      <c r="B52" s="57">
        <v>38</v>
      </c>
      <c r="C52" s="58" t="e">
        <f t="shared" si="15"/>
        <v>#N/A</v>
      </c>
      <c r="D52" s="59" t="e">
        <f t="shared" si="16"/>
        <v>#N/A</v>
      </c>
      <c r="E52" s="155"/>
      <c r="F52" s="247" t="e">
        <f>MATCH(INT(C52),Zuteilung!A:A,0)</f>
        <v>#N/A</v>
      </c>
      <c r="G52" s="61" t="e">
        <f>IF(OR(C52&lt;INDEX(Zuteilung!C:C,F52),C52&gt;INDEX(Zuteilung!D:D,F52)),FALSE,TRUE)</f>
        <v>#N/A</v>
      </c>
      <c r="H52" s="60" t="e">
        <f>IF(B52&lt;=Regelungszeit!$F$32,H51+Regelungszeit!$F$28,"")</f>
        <v>#N/A</v>
      </c>
      <c r="I52" s="60"/>
      <c r="J52" s="60"/>
      <c r="K52" s="60"/>
      <c r="L52" s="61" t="e">
        <f t="shared" si="17"/>
        <v>#N/A</v>
      </c>
      <c r="M52" s="106" t="e">
        <f t="shared" si="19"/>
        <v>#N/A</v>
      </c>
      <c r="N52" s="61" t="e">
        <f>IF(M52="","",IF(M52=1,0,IF(M52=1,0,Dateneingabe!$G$10*M52)))</f>
        <v>#N/A</v>
      </c>
      <c r="O52" s="252">
        <f t="shared" si="9"/>
        <v>0</v>
      </c>
      <c r="P52" s="63">
        <f>IF(O52="","",O52*(Dateneingabe!$G$10/100))</f>
        <v>0</v>
      </c>
      <c r="Q52" s="63">
        <f t="shared" si="10"/>
        <v>0</v>
      </c>
      <c r="R52" s="63" t="e">
        <f>IF(C52="","",IF(Dateneingabe!$G$17&lt;40909,Zeitreihe!P52,Zeitreihe!Q52))</f>
        <v>#N/A</v>
      </c>
      <c r="S52" s="68" t="str">
        <f>IF($T$14=0,"",IF(H52="","",IF(E52="","Ist-Arbeit fehlt",IF(L52&gt;Dateneingabe!$G$8,"Ist-Arbeit unplausibel",""))))</f>
        <v/>
      </c>
      <c r="T52" s="30">
        <f t="shared" si="18"/>
        <v>0</v>
      </c>
      <c r="U52" s="30">
        <f t="shared" si="6"/>
        <v>0</v>
      </c>
      <c r="X52" s="80"/>
      <c r="Y52" s="79"/>
      <c r="Z52" s="81"/>
      <c r="AA52" s="81"/>
      <c r="AB52" s="81"/>
      <c r="AC52" s="81"/>
      <c r="AD52" s="81"/>
      <c r="AE52" s="81"/>
      <c r="AF52" s="30" t="e">
        <f t="shared" si="20"/>
        <v>#N/A</v>
      </c>
      <c r="AG52" s="80" t="e">
        <f t="shared" si="11"/>
        <v>#N/A</v>
      </c>
      <c r="AH52" s="79" t="e">
        <f t="shared" si="21"/>
        <v>#N/A</v>
      </c>
      <c r="AI52" s="81" t="e">
        <f>IF(($AH52+AI$15)&lt;Regelungszeit!$W$15,Regelungszeit!$X$14,IF(($AH52+AI$15)&lt;Regelungszeit!$W$16,Regelungszeit!$X$15,IF(($AH52+AI$15)&lt;Regelungszeit!$W$17,Regelungszeit!$X$16,IF(($AH52+AI$15)&lt;Regelungszeit!$W$18,Regelungszeit!$X$17,IF(($AH52+AI$15)&lt;Regelungszeit!$W$19,Regelungszeit!$X$18,IF(($AH52+AI$15)&lt;Regelungszeit!$W$20,Regelungszeit!$X$19,IF(($AH52+AI$15)&lt;Regelungszeit!$W$21,Regelungszeit!$X$20,IF(($AH52+AI$15)&lt;Regelungszeit!$W$22,Regelungszeit!$X$21,IF(($AH52+AI$15)&lt;Regelungszeit!$W$23,Regelungszeit!$X$22,Regelungszeit!$X$23)))))))))</f>
        <v>#N/A</v>
      </c>
      <c r="AJ52" s="81" t="e">
        <f>IF(($AH52+AJ$15)&lt;Regelungszeit!$W$15,Regelungszeit!$X$14,IF(($AH52+AJ$15)&lt;Regelungszeit!$W$16,Regelungszeit!$X$15,IF(($AH52+AJ$15)&lt;Regelungszeit!$W$17,Regelungszeit!$X$16,IF(($AH52+AJ$15)&lt;Regelungszeit!$W$18,Regelungszeit!$X$17,IF(($AH52+AJ$15)&lt;Regelungszeit!$W$19,Regelungszeit!$X$18,IF(($AH52+AJ$15)&lt;Regelungszeit!$W$20,Regelungszeit!$X$19,IF(($AH52+AJ$15)&lt;Regelungszeit!$W$21,Regelungszeit!$X$20,IF(($AH52+AJ$15)&lt;Regelungszeit!$W$22,Regelungszeit!$X$21,IF(($AH52+AJ$15)&lt;Regelungszeit!$W$23,Regelungszeit!$X$22,Regelungszeit!$X$23)))))))))</f>
        <v>#N/A</v>
      </c>
      <c r="AK52" s="81" t="e">
        <f>IF(($AH52+AK$15)&lt;Regelungszeit!$W$15,Regelungszeit!$X$14,IF(($AH52+AK$15)&lt;Regelungszeit!$W$16,Regelungszeit!$X$15,IF(($AH52+AK$15)&lt;Regelungszeit!$W$17,Regelungszeit!$X$16,IF(($AH52+AK$15)&lt;Regelungszeit!$W$18,Regelungszeit!$X$17,IF(($AH52+AK$15)&lt;Regelungszeit!$W$19,Regelungszeit!$X$18,IF(($AH52+AK$15)&lt;Regelungszeit!$W$20,Regelungszeit!$X$19,IF(($AH52+AK$15)&lt;Regelungszeit!$W$21,Regelungszeit!$X$20,IF(($AH52+AK$15)&lt;Regelungszeit!$W$22,Regelungszeit!$X$21,IF(($AH52+AK$15)&lt;Regelungszeit!$W$23,Regelungszeit!$X$22,Regelungszeit!$X$23)))))))))</f>
        <v>#N/A</v>
      </c>
      <c r="AL52" s="81" t="e">
        <f>IF(($AH52+AL$15)&lt;Regelungszeit!$W$15,Regelungszeit!$X$14,IF(($AH52+AL$15)&lt;Regelungszeit!$W$16,Regelungszeit!$X$15,IF(($AH52+AL$15)&lt;Regelungszeit!$W$17,Regelungszeit!$X$16,IF(($AH52+AL$15)&lt;Regelungszeit!$W$18,Regelungszeit!$X$17,IF(($AH52+AL$15)&lt;Regelungszeit!$W$19,Regelungszeit!$X$18,IF(($AH52+AL$15)&lt;Regelungszeit!$W$20,Regelungszeit!$X$19,IF(($AH52+AL$15)&lt;Regelungszeit!$W$21,Regelungszeit!$X$20,IF(($AH52+AL$15)&lt;Regelungszeit!$W$22,Regelungszeit!$X$21,IF(($AH52+AL$15)&lt;Regelungszeit!$W$23,Regelungszeit!$X$22,Regelungszeit!$X$23)))))))))</f>
        <v>#N/A</v>
      </c>
      <c r="AM52" s="81" t="e">
        <f>IF(($AH52+AM$15)&lt;Regelungszeit!$W$15,Regelungszeit!$X$14,IF(($AH52+AM$15)&lt;Regelungszeit!$W$16,Regelungszeit!$X$15,IF(($AH52+AM$15)&lt;Regelungszeit!$W$17,Regelungszeit!$X$16,IF(($AH52+AM$15)&lt;Regelungszeit!$W$18,Regelungszeit!$X$17,IF(($AH52+AM$15)&lt;Regelungszeit!$W$19,Regelungszeit!$X$18,IF(($AH52+AM$15)&lt;Regelungszeit!$W$20,Regelungszeit!$X$19,IF(($AH52+AM$15)&lt;Regelungszeit!$W$21,Regelungszeit!$X$20,IF(($AH52+AM$15)&lt;Regelungszeit!$W$22,Regelungszeit!$X$21,IF(($AH52+AM$15)&lt;Regelungszeit!$W$23,Regelungszeit!$X$22,Regelungszeit!$X$23)))))))))</f>
        <v>#N/A</v>
      </c>
      <c r="AN52" s="81" t="e">
        <f>IF(($AH52+AN$15)&lt;Regelungszeit!$W$15,Regelungszeit!$X$14,IF(($AH52+AN$15)&lt;Regelungszeit!$W$16,Regelungszeit!$X$15,IF(($AH52+AN$15)&lt;Regelungszeit!$W$17,Regelungszeit!$X$16,IF(($AH52+AN$15)&lt;Regelungszeit!$W$18,Regelungszeit!$X$17,IF(($AH52+AN$15)&lt;Regelungszeit!$W$19,Regelungszeit!$X$18,IF(($AH52+AN$15)&lt;Regelungszeit!$W$20,Regelungszeit!$X$19,IF(($AH52+AN$15)&lt;Regelungszeit!$W$21,Regelungszeit!$X$20,IF(($AH52+AN$15)&lt;Regelungszeit!$W$22,Regelungszeit!$X$21,IF(($AH52+AN$15)&lt;Regelungszeit!$W$23,Regelungszeit!$X$22,Regelungszeit!$X$23)))))))))</f>
        <v>#N/A</v>
      </c>
      <c r="AO52" s="81" t="e">
        <f>IF(($AH52+AO$15)&lt;Regelungszeit!$W$15,Regelungszeit!$X$14,IF(($AH52+AO$15)&lt;Regelungszeit!$W$16,Regelungszeit!$X$15,IF(($AH52+AO$15)&lt;Regelungszeit!$W$17,Regelungszeit!$X$16,IF(($AH52+AO$15)&lt;Regelungszeit!$W$18,Regelungszeit!$X$17,IF(($AH52+AO$15)&lt;Regelungszeit!$W$19,Regelungszeit!$X$18,IF(($AH52+AO$15)&lt;Regelungszeit!$W$20,Regelungszeit!$X$19,IF(($AH52+AO$15)&lt;Regelungszeit!$W$21,Regelungszeit!$X$20,IF(($AH52+AO$15)&lt;Regelungszeit!$W$22,Regelungszeit!$X$21,IF(($AH52+AO$15)&lt;Regelungszeit!$W$23,Regelungszeit!$X$22,Regelungszeit!$X$23)))))))))</f>
        <v>#N/A</v>
      </c>
      <c r="AP52" s="81" t="e">
        <f>IF(($AH52+AP$15)&lt;Regelungszeit!$W$15,Regelungszeit!$X$14,IF(($AH52+AP$15)&lt;Regelungszeit!$W$16,Regelungszeit!$X$15,IF(($AH52+AP$15)&lt;Regelungszeit!$W$17,Regelungszeit!$X$16,IF(($AH52+AP$15)&lt;Regelungszeit!$W$18,Regelungszeit!$X$17,IF(($AH52+AP$15)&lt;Regelungszeit!$W$19,Regelungszeit!$X$18,IF(($AH52+AP$15)&lt;Regelungszeit!$W$20,Regelungszeit!$X$19,IF(($AH52+AP$15)&lt;Regelungszeit!$W$21,Regelungszeit!$X$20,IF(($AH52+AP$15)&lt;Regelungszeit!$W$22,Regelungszeit!$X$21,IF(($AH52+AP$15)&lt;Regelungszeit!$W$23,Regelungszeit!$X$22,Regelungszeit!$X$23)))))))))</f>
        <v>#N/A</v>
      </c>
      <c r="AQ52" s="81" t="e">
        <f>IF(($AH52+AQ$15)&lt;Regelungszeit!$W$15,Regelungszeit!$X$14,IF(($AH52+AQ$15)&lt;Regelungszeit!$W$16,Regelungszeit!$X$15,IF(($AH52+AQ$15)&lt;Regelungszeit!$W$17,Regelungszeit!$X$16,IF(($AH52+AQ$15)&lt;Regelungszeit!$W$18,Regelungszeit!$X$17,IF(($AH52+AQ$15)&lt;Regelungszeit!$W$19,Regelungszeit!$X$18,IF(($AH52+AQ$15)&lt;Regelungszeit!$W$20,Regelungszeit!$X$19,IF(($AH52+AQ$15)&lt;Regelungszeit!$W$21,Regelungszeit!$X$20,IF(($AH52+AQ$15)&lt;Regelungszeit!$W$22,Regelungszeit!$X$21,IF(($AH52+AQ$15)&lt;Regelungszeit!$W$23,Regelungszeit!$X$22,Regelungszeit!$X$23)))))))))</f>
        <v>#N/A</v>
      </c>
      <c r="AR52" s="81" t="e">
        <f>IF(($AH52+AR$15)&lt;Regelungszeit!$W$15,Regelungszeit!$X$14,IF(($AH52+AR$15)&lt;Regelungszeit!$W$16,Regelungszeit!$X$15,IF(($AH52+AR$15)&lt;Regelungszeit!$W$17,Regelungszeit!$X$16,IF(($AH52+AR$15)&lt;Regelungszeit!$W$18,Regelungszeit!$X$17,IF(($AH52+AR$15)&lt;Regelungszeit!$W$19,Regelungszeit!$X$18,IF(($AH52+AR$15)&lt;Regelungszeit!$W$20,Regelungszeit!$X$19,IF(($AH52+AR$15)&lt;Regelungszeit!$W$21,Regelungszeit!$X$20,IF(($AH52+AR$15)&lt;Regelungszeit!$W$22,Regelungszeit!$X$21,IF(($AH52+AR$15)&lt;Regelungszeit!$W$23,Regelungszeit!$X$22,Regelungszeit!$X$23)))))))))</f>
        <v>#N/A</v>
      </c>
      <c r="AS52" s="81" t="e">
        <f>IF(($AH52+AS$15)&lt;Regelungszeit!$W$15,Regelungszeit!$X$14,IF(($AH52+AS$15)&lt;Regelungszeit!$W$16,Regelungszeit!$X$15,IF(($AH52+AS$15)&lt;Regelungszeit!$W$17,Regelungszeit!$X$16,IF(($AH52+AS$15)&lt;Regelungszeit!$W$18,Regelungszeit!$X$17,IF(($AH52+AS$15)&lt;Regelungszeit!$W$19,Regelungszeit!$X$18,IF(($AH52+AS$15)&lt;Regelungszeit!$W$20,Regelungszeit!$X$19,IF(($AH52+AS$15)&lt;Regelungszeit!$W$21,Regelungszeit!$X$20,IF(($AH52+AS$15)&lt;Regelungszeit!$W$22,Regelungszeit!$X$21,IF(($AH52+AS$15)&lt;Regelungszeit!$W$23,Regelungszeit!$X$22,Regelungszeit!$X$23)))))))))</f>
        <v>#N/A</v>
      </c>
      <c r="AT52" s="81" t="e">
        <f>IF(($AH52+AT$15)&lt;Regelungszeit!$W$15,Regelungszeit!$X$14,IF(($AH52+AT$15)&lt;Regelungszeit!$W$16,Regelungszeit!$X$15,IF(($AH52+AT$15)&lt;Regelungszeit!$W$17,Regelungszeit!$X$16,IF(($AH52+AT$15)&lt;Regelungszeit!$W$18,Regelungszeit!$X$17,IF(($AH52+AT$15)&lt;Regelungszeit!$W$19,Regelungszeit!$X$18,IF(($AH52+AT$15)&lt;Regelungszeit!$W$20,Regelungszeit!$X$19,IF(($AH52+AT$15)&lt;Regelungszeit!$W$21,Regelungszeit!$X$20,IF(($AH52+AT$15)&lt;Regelungszeit!$W$22,Regelungszeit!$X$21,IF(($AH52+AT$15)&lt;Regelungszeit!$W$23,Regelungszeit!$X$22,Regelungszeit!$X$23)))))))))</f>
        <v>#N/A</v>
      </c>
      <c r="AU52" s="81" t="e">
        <f>IF(($AH52+AU$15)&lt;Regelungszeit!$W$15,Regelungszeit!$X$14,IF(($AH52+AU$15)&lt;Regelungszeit!$W$16,Regelungszeit!$X$15,IF(($AH52+AU$15)&lt;Regelungszeit!$W$17,Regelungszeit!$X$16,IF(($AH52+AU$15)&lt;Regelungszeit!$W$18,Regelungszeit!$X$17,IF(($AH52+AU$15)&lt;Regelungszeit!$W$19,Regelungszeit!$X$18,IF(($AH52+AU$15)&lt;Regelungszeit!$W$20,Regelungszeit!$X$19,IF(($AH52+AU$15)&lt;Regelungszeit!$W$21,Regelungszeit!$X$20,IF(($AH52+AU$15)&lt;Regelungszeit!$W$22,Regelungszeit!$X$21,IF(($AH52+AU$15)&lt;Regelungszeit!$W$23,Regelungszeit!$X$22,Regelungszeit!$X$23)))))))))</f>
        <v>#N/A</v>
      </c>
      <c r="AV52" s="81" t="e">
        <f>IF(($AH52+AV$15)&lt;Regelungszeit!$W$15,Regelungszeit!$X$14,IF(($AH52+AV$15)&lt;Regelungszeit!$W$16,Regelungszeit!$X$15,IF(($AH52+AV$15)&lt;Regelungszeit!$W$17,Regelungszeit!$X$16,IF(($AH52+AV$15)&lt;Regelungszeit!$W$18,Regelungszeit!$X$17,IF(($AH52+AV$15)&lt;Regelungszeit!$W$19,Regelungszeit!$X$18,IF(($AH52+AV$15)&lt;Regelungszeit!$W$20,Regelungszeit!$X$19,IF(($AH52+AV$15)&lt;Regelungszeit!$W$21,Regelungszeit!$X$20,IF(($AH52+AV$15)&lt;Regelungszeit!$W$22,Regelungszeit!$X$21,IF(($AH52+AV$15)&lt;Regelungszeit!$W$23,Regelungszeit!$X$22,Regelungszeit!$X$23)))))))))</f>
        <v>#N/A</v>
      </c>
      <c r="AW52" s="81" t="e">
        <f>IF(($AH52+AW$15)&lt;Regelungszeit!$W$15,Regelungszeit!$X$14,IF(($AH52+AW$15)&lt;Regelungszeit!$W$16,Regelungszeit!$X$15,IF(($AH52+AW$15)&lt;Regelungszeit!$W$17,Regelungszeit!$X$16,IF(($AH52+AW$15)&lt;Regelungszeit!$W$18,Regelungszeit!$X$17,IF(($AH52+AW$15)&lt;Regelungszeit!$W$19,Regelungszeit!$X$18,IF(($AH52+AW$15)&lt;Regelungszeit!$W$20,Regelungszeit!$X$19,IF(($AH52+AW$15)&lt;Regelungszeit!$W$21,Regelungszeit!$X$20,IF(($AH52+AW$15)&lt;Regelungszeit!$W$22,Regelungszeit!$X$21,IF(($AH52+AW$15)&lt;Regelungszeit!$W$23,Regelungszeit!$X$22,Regelungszeit!$X$23)))))))))</f>
        <v>#N/A</v>
      </c>
      <c r="AX52" s="82" t="e">
        <f t="shared" si="14"/>
        <v>#N/A</v>
      </c>
    </row>
    <row r="53" spans="1:50">
      <c r="A53" s="56" t="e">
        <f>IF(B53=Regelungszeit!$F$31,"Ende Regelung",IF(B53=Regelungszeit!$F$32,"Ende Hochfahrrampe",""))</f>
        <v>#N/A</v>
      </c>
      <c r="B53" s="57">
        <v>39</v>
      </c>
      <c r="C53" s="58" t="e">
        <f t="shared" si="15"/>
        <v>#N/A</v>
      </c>
      <c r="D53" s="59" t="e">
        <f t="shared" si="16"/>
        <v>#N/A</v>
      </c>
      <c r="E53" s="155"/>
      <c r="F53" s="247" t="e">
        <f>MATCH(INT(C53),Zuteilung!A:A,0)</f>
        <v>#N/A</v>
      </c>
      <c r="G53" s="61" t="e">
        <f>IF(OR(C53&lt;INDEX(Zuteilung!C:C,F53),C53&gt;INDEX(Zuteilung!D:D,F53)),FALSE,TRUE)</f>
        <v>#N/A</v>
      </c>
      <c r="H53" s="60" t="e">
        <f>IF(B53&lt;=Regelungszeit!$F$32,H52+Regelungszeit!$F$28,"")</f>
        <v>#N/A</v>
      </c>
      <c r="I53" s="60"/>
      <c r="J53" s="60"/>
      <c r="K53" s="60"/>
      <c r="L53" s="61" t="e">
        <f t="shared" si="17"/>
        <v>#N/A</v>
      </c>
      <c r="M53" s="106" t="e">
        <f t="shared" si="19"/>
        <v>#N/A</v>
      </c>
      <c r="N53" s="61" t="e">
        <f>IF(M53="","",IF(M53=1,0,IF(M53=1,0,Dateneingabe!$G$10*M53)))</f>
        <v>#N/A</v>
      </c>
      <c r="O53" s="252">
        <f t="shared" si="9"/>
        <v>0</v>
      </c>
      <c r="P53" s="63">
        <f>IF(O53="","",O53*(Dateneingabe!$G$10/100))</f>
        <v>0</v>
      </c>
      <c r="Q53" s="63">
        <f t="shared" si="10"/>
        <v>0</v>
      </c>
      <c r="R53" s="63" t="e">
        <f>IF(C53="","",IF(Dateneingabe!$G$17&lt;40909,Zeitreihe!P53,Zeitreihe!Q53))</f>
        <v>#N/A</v>
      </c>
      <c r="S53" s="68" t="str">
        <f>IF($T$14=0,"",IF(H53="","",IF(E53="","Ist-Arbeit fehlt",IF(L53&gt;Dateneingabe!$G$8,"Ist-Arbeit unplausibel",""))))</f>
        <v/>
      </c>
      <c r="T53" s="30">
        <f t="shared" si="18"/>
        <v>0</v>
      </c>
      <c r="U53" s="30">
        <f t="shared" si="6"/>
        <v>0</v>
      </c>
      <c r="X53" s="80"/>
      <c r="Y53" s="79"/>
      <c r="Z53" s="81"/>
      <c r="AA53" s="81"/>
      <c r="AB53" s="81"/>
      <c r="AC53" s="81"/>
      <c r="AD53" s="81"/>
      <c r="AE53" s="81"/>
      <c r="AF53" s="30" t="e">
        <f t="shared" si="20"/>
        <v>#N/A</v>
      </c>
      <c r="AG53" s="80" t="e">
        <f t="shared" si="11"/>
        <v>#N/A</v>
      </c>
      <c r="AH53" s="79" t="e">
        <f t="shared" si="21"/>
        <v>#N/A</v>
      </c>
      <c r="AI53" s="81" t="e">
        <f>IF(($AH53+AI$15)&lt;Regelungszeit!$W$15,Regelungszeit!$X$14,IF(($AH53+AI$15)&lt;Regelungszeit!$W$16,Regelungszeit!$X$15,IF(($AH53+AI$15)&lt;Regelungszeit!$W$17,Regelungszeit!$X$16,IF(($AH53+AI$15)&lt;Regelungszeit!$W$18,Regelungszeit!$X$17,IF(($AH53+AI$15)&lt;Regelungszeit!$W$19,Regelungszeit!$X$18,IF(($AH53+AI$15)&lt;Regelungszeit!$W$20,Regelungszeit!$X$19,IF(($AH53+AI$15)&lt;Regelungszeit!$W$21,Regelungszeit!$X$20,IF(($AH53+AI$15)&lt;Regelungszeit!$W$22,Regelungszeit!$X$21,IF(($AH53+AI$15)&lt;Regelungszeit!$W$23,Regelungszeit!$X$22,Regelungszeit!$X$23)))))))))</f>
        <v>#N/A</v>
      </c>
      <c r="AJ53" s="81" t="e">
        <f>IF(($AH53+AJ$15)&lt;Regelungszeit!$W$15,Regelungszeit!$X$14,IF(($AH53+AJ$15)&lt;Regelungszeit!$W$16,Regelungszeit!$X$15,IF(($AH53+AJ$15)&lt;Regelungszeit!$W$17,Regelungszeit!$X$16,IF(($AH53+AJ$15)&lt;Regelungszeit!$W$18,Regelungszeit!$X$17,IF(($AH53+AJ$15)&lt;Regelungszeit!$W$19,Regelungszeit!$X$18,IF(($AH53+AJ$15)&lt;Regelungszeit!$W$20,Regelungszeit!$X$19,IF(($AH53+AJ$15)&lt;Regelungszeit!$W$21,Regelungszeit!$X$20,IF(($AH53+AJ$15)&lt;Regelungszeit!$W$22,Regelungszeit!$X$21,IF(($AH53+AJ$15)&lt;Regelungszeit!$W$23,Regelungszeit!$X$22,Regelungszeit!$X$23)))))))))</f>
        <v>#N/A</v>
      </c>
      <c r="AK53" s="81" t="e">
        <f>IF(($AH53+AK$15)&lt;Regelungszeit!$W$15,Regelungszeit!$X$14,IF(($AH53+AK$15)&lt;Regelungszeit!$W$16,Regelungszeit!$X$15,IF(($AH53+AK$15)&lt;Regelungszeit!$W$17,Regelungszeit!$X$16,IF(($AH53+AK$15)&lt;Regelungszeit!$W$18,Regelungszeit!$X$17,IF(($AH53+AK$15)&lt;Regelungszeit!$W$19,Regelungszeit!$X$18,IF(($AH53+AK$15)&lt;Regelungszeit!$W$20,Regelungszeit!$X$19,IF(($AH53+AK$15)&lt;Regelungszeit!$W$21,Regelungszeit!$X$20,IF(($AH53+AK$15)&lt;Regelungszeit!$W$22,Regelungszeit!$X$21,IF(($AH53+AK$15)&lt;Regelungszeit!$W$23,Regelungszeit!$X$22,Regelungszeit!$X$23)))))))))</f>
        <v>#N/A</v>
      </c>
      <c r="AL53" s="81" t="e">
        <f>IF(($AH53+AL$15)&lt;Regelungszeit!$W$15,Regelungszeit!$X$14,IF(($AH53+AL$15)&lt;Regelungszeit!$W$16,Regelungszeit!$X$15,IF(($AH53+AL$15)&lt;Regelungszeit!$W$17,Regelungszeit!$X$16,IF(($AH53+AL$15)&lt;Regelungszeit!$W$18,Regelungszeit!$X$17,IF(($AH53+AL$15)&lt;Regelungszeit!$W$19,Regelungszeit!$X$18,IF(($AH53+AL$15)&lt;Regelungszeit!$W$20,Regelungszeit!$X$19,IF(($AH53+AL$15)&lt;Regelungszeit!$W$21,Regelungszeit!$X$20,IF(($AH53+AL$15)&lt;Regelungszeit!$W$22,Regelungszeit!$X$21,IF(($AH53+AL$15)&lt;Regelungszeit!$W$23,Regelungszeit!$X$22,Regelungszeit!$X$23)))))))))</f>
        <v>#N/A</v>
      </c>
      <c r="AM53" s="81" t="e">
        <f>IF(($AH53+AM$15)&lt;Regelungszeit!$W$15,Regelungszeit!$X$14,IF(($AH53+AM$15)&lt;Regelungszeit!$W$16,Regelungszeit!$X$15,IF(($AH53+AM$15)&lt;Regelungszeit!$W$17,Regelungszeit!$X$16,IF(($AH53+AM$15)&lt;Regelungszeit!$W$18,Regelungszeit!$X$17,IF(($AH53+AM$15)&lt;Regelungszeit!$W$19,Regelungszeit!$X$18,IF(($AH53+AM$15)&lt;Regelungszeit!$W$20,Regelungszeit!$X$19,IF(($AH53+AM$15)&lt;Regelungszeit!$W$21,Regelungszeit!$X$20,IF(($AH53+AM$15)&lt;Regelungszeit!$W$22,Regelungszeit!$X$21,IF(($AH53+AM$15)&lt;Regelungszeit!$W$23,Regelungszeit!$X$22,Regelungszeit!$X$23)))))))))</f>
        <v>#N/A</v>
      </c>
      <c r="AN53" s="81" t="e">
        <f>IF(($AH53+AN$15)&lt;Regelungszeit!$W$15,Regelungszeit!$X$14,IF(($AH53+AN$15)&lt;Regelungszeit!$W$16,Regelungszeit!$X$15,IF(($AH53+AN$15)&lt;Regelungszeit!$W$17,Regelungszeit!$X$16,IF(($AH53+AN$15)&lt;Regelungszeit!$W$18,Regelungszeit!$X$17,IF(($AH53+AN$15)&lt;Regelungszeit!$W$19,Regelungszeit!$X$18,IF(($AH53+AN$15)&lt;Regelungszeit!$W$20,Regelungszeit!$X$19,IF(($AH53+AN$15)&lt;Regelungszeit!$W$21,Regelungszeit!$X$20,IF(($AH53+AN$15)&lt;Regelungszeit!$W$22,Regelungszeit!$X$21,IF(($AH53+AN$15)&lt;Regelungszeit!$W$23,Regelungszeit!$X$22,Regelungszeit!$X$23)))))))))</f>
        <v>#N/A</v>
      </c>
      <c r="AO53" s="81" t="e">
        <f>IF(($AH53+AO$15)&lt;Regelungszeit!$W$15,Regelungszeit!$X$14,IF(($AH53+AO$15)&lt;Regelungszeit!$W$16,Regelungszeit!$X$15,IF(($AH53+AO$15)&lt;Regelungszeit!$W$17,Regelungszeit!$X$16,IF(($AH53+AO$15)&lt;Regelungszeit!$W$18,Regelungszeit!$X$17,IF(($AH53+AO$15)&lt;Regelungszeit!$W$19,Regelungszeit!$X$18,IF(($AH53+AO$15)&lt;Regelungszeit!$W$20,Regelungszeit!$X$19,IF(($AH53+AO$15)&lt;Regelungszeit!$W$21,Regelungszeit!$X$20,IF(($AH53+AO$15)&lt;Regelungszeit!$W$22,Regelungszeit!$X$21,IF(($AH53+AO$15)&lt;Regelungszeit!$W$23,Regelungszeit!$X$22,Regelungszeit!$X$23)))))))))</f>
        <v>#N/A</v>
      </c>
      <c r="AP53" s="81" t="e">
        <f>IF(($AH53+AP$15)&lt;Regelungszeit!$W$15,Regelungszeit!$X$14,IF(($AH53+AP$15)&lt;Regelungszeit!$W$16,Regelungszeit!$X$15,IF(($AH53+AP$15)&lt;Regelungszeit!$W$17,Regelungszeit!$X$16,IF(($AH53+AP$15)&lt;Regelungszeit!$W$18,Regelungszeit!$X$17,IF(($AH53+AP$15)&lt;Regelungszeit!$W$19,Regelungszeit!$X$18,IF(($AH53+AP$15)&lt;Regelungszeit!$W$20,Regelungszeit!$X$19,IF(($AH53+AP$15)&lt;Regelungszeit!$W$21,Regelungszeit!$X$20,IF(($AH53+AP$15)&lt;Regelungszeit!$W$22,Regelungszeit!$X$21,IF(($AH53+AP$15)&lt;Regelungszeit!$W$23,Regelungszeit!$X$22,Regelungszeit!$X$23)))))))))</f>
        <v>#N/A</v>
      </c>
      <c r="AQ53" s="81" t="e">
        <f>IF(($AH53+AQ$15)&lt;Regelungszeit!$W$15,Regelungszeit!$X$14,IF(($AH53+AQ$15)&lt;Regelungszeit!$W$16,Regelungszeit!$X$15,IF(($AH53+AQ$15)&lt;Regelungszeit!$W$17,Regelungszeit!$X$16,IF(($AH53+AQ$15)&lt;Regelungszeit!$W$18,Regelungszeit!$X$17,IF(($AH53+AQ$15)&lt;Regelungszeit!$W$19,Regelungszeit!$X$18,IF(($AH53+AQ$15)&lt;Regelungszeit!$W$20,Regelungszeit!$X$19,IF(($AH53+AQ$15)&lt;Regelungszeit!$W$21,Regelungszeit!$X$20,IF(($AH53+AQ$15)&lt;Regelungszeit!$W$22,Regelungszeit!$X$21,IF(($AH53+AQ$15)&lt;Regelungszeit!$W$23,Regelungszeit!$X$22,Regelungszeit!$X$23)))))))))</f>
        <v>#N/A</v>
      </c>
      <c r="AR53" s="81" t="e">
        <f>IF(($AH53+AR$15)&lt;Regelungszeit!$W$15,Regelungszeit!$X$14,IF(($AH53+AR$15)&lt;Regelungszeit!$W$16,Regelungszeit!$X$15,IF(($AH53+AR$15)&lt;Regelungszeit!$W$17,Regelungszeit!$X$16,IF(($AH53+AR$15)&lt;Regelungszeit!$W$18,Regelungszeit!$X$17,IF(($AH53+AR$15)&lt;Regelungszeit!$W$19,Regelungszeit!$X$18,IF(($AH53+AR$15)&lt;Regelungszeit!$W$20,Regelungszeit!$X$19,IF(($AH53+AR$15)&lt;Regelungszeit!$W$21,Regelungszeit!$X$20,IF(($AH53+AR$15)&lt;Regelungszeit!$W$22,Regelungszeit!$X$21,IF(($AH53+AR$15)&lt;Regelungszeit!$W$23,Regelungszeit!$X$22,Regelungszeit!$X$23)))))))))</f>
        <v>#N/A</v>
      </c>
      <c r="AS53" s="81" t="e">
        <f>IF(($AH53+AS$15)&lt;Regelungszeit!$W$15,Regelungszeit!$X$14,IF(($AH53+AS$15)&lt;Regelungszeit!$W$16,Regelungszeit!$X$15,IF(($AH53+AS$15)&lt;Regelungszeit!$W$17,Regelungszeit!$X$16,IF(($AH53+AS$15)&lt;Regelungszeit!$W$18,Regelungszeit!$X$17,IF(($AH53+AS$15)&lt;Regelungszeit!$W$19,Regelungszeit!$X$18,IF(($AH53+AS$15)&lt;Regelungszeit!$W$20,Regelungszeit!$X$19,IF(($AH53+AS$15)&lt;Regelungszeit!$W$21,Regelungszeit!$X$20,IF(($AH53+AS$15)&lt;Regelungszeit!$W$22,Regelungszeit!$X$21,IF(($AH53+AS$15)&lt;Regelungszeit!$W$23,Regelungszeit!$X$22,Regelungszeit!$X$23)))))))))</f>
        <v>#N/A</v>
      </c>
      <c r="AT53" s="81" t="e">
        <f>IF(($AH53+AT$15)&lt;Regelungszeit!$W$15,Regelungszeit!$X$14,IF(($AH53+AT$15)&lt;Regelungszeit!$W$16,Regelungszeit!$X$15,IF(($AH53+AT$15)&lt;Regelungszeit!$W$17,Regelungszeit!$X$16,IF(($AH53+AT$15)&lt;Regelungszeit!$W$18,Regelungszeit!$X$17,IF(($AH53+AT$15)&lt;Regelungszeit!$W$19,Regelungszeit!$X$18,IF(($AH53+AT$15)&lt;Regelungszeit!$W$20,Regelungszeit!$X$19,IF(($AH53+AT$15)&lt;Regelungszeit!$W$21,Regelungszeit!$X$20,IF(($AH53+AT$15)&lt;Regelungszeit!$W$22,Regelungszeit!$X$21,IF(($AH53+AT$15)&lt;Regelungszeit!$W$23,Regelungszeit!$X$22,Regelungszeit!$X$23)))))))))</f>
        <v>#N/A</v>
      </c>
      <c r="AU53" s="81" t="e">
        <f>IF(($AH53+AU$15)&lt;Regelungszeit!$W$15,Regelungszeit!$X$14,IF(($AH53+AU$15)&lt;Regelungszeit!$W$16,Regelungszeit!$X$15,IF(($AH53+AU$15)&lt;Regelungszeit!$W$17,Regelungszeit!$X$16,IF(($AH53+AU$15)&lt;Regelungszeit!$W$18,Regelungszeit!$X$17,IF(($AH53+AU$15)&lt;Regelungszeit!$W$19,Regelungszeit!$X$18,IF(($AH53+AU$15)&lt;Regelungszeit!$W$20,Regelungszeit!$X$19,IF(($AH53+AU$15)&lt;Regelungszeit!$W$21,Regelungszeit!$X$20,IF(($AH53+AU$15)&lt;Regelungszeit!$W$22,Regelungszeit!$X$21,IF(($AH53+AU$15)&lt;Regelungszeit!$W$23,Regelungszeit!$X$22,Regelungszeit!$X$23)))))))))</f>
        <v>#N/A</v>
      </c>
      <c r="AV53" s="81" t="e">
        <f>IF(($AH53+AV$15)&lt;Regelungszeit!$W$15,Regelungszeit!$X$14,IF(($AH53+AV$15)&lt;Regelungszeit!$W$16,Regelungszeit!$X$15,IF(($AH53+AV$15)&lt;Regelungszeit!$W$17,Regelungszeit!$X$16,IF(($AH53+AV$15)&lt;Regelungszeit!$W$18,Regelungszeit!$X$17,IF(($AH53+AV$15)&lt;Regelungszeit!$W$19,Regelungszeit!$X$18,IF(($AH53+AV$15)&lt;Regelungszeit!$W$20,Regelungszeit!$X$19,IF(($AH53+AV$15)&lt;Regelungszeit!$W$21,Regelungszeit!$X$20,IF(($AH53+AV$15)&lt;Regelungszeit!$W$22,Regelungszeit!$X$21,IF(($AH53+AV$15)&lt;Regelungszeit!$W$23,Regelungszeit!$X$22,Regelungszeit!$X$23)))))))))</f>
        <v>#N/A</v>
      </c>
      <c r="AW53" s="81" t="e">
        <f>IF(($AH53+AW$15)&lt;Regelungszeit!$W$15,Regelungszeit!$X$14,IF(($AH53+AW$15)&lt;Regelungszeit!$W$16,Regelungszeit!$X$15,IF(($AH53+AW$15)&lt;Regelungszeit!$W$17,Regelungszeit!$X$16,IF(($AH53+AW$15)&lt;Regelungszeit!$W$18,Regelungszeit!$X$17,IF(($AH53+AW$15)&lt;Regelungszeit!$W$19,Regelungszeit!$X$18,IF(($AH53+AW$15)&lt;Regelungszeit!$W$20,Regelungszeit!$X$19,IF(($AH53+AW$15)&lt;Regelungszeit!$W$21,Regelungszeit!$X$20,IF(($AH53+AW$15)&lt;Regelungszeit!$W$22,Regelungszeit!$X$21,IF(($AH53+AW$15)&lt;Regelungszeit!$W$23,Regelungszeit!$X$22,Regelungszeit!$X$23)))))))))</f>
        <v>#N/A</v>
      </c>
      <c r="AX53" s="82" t="e">
        <f t="shared" si="14"/>
        <v>#N/A</v>
      </c>
    </row>
    <row r="54" spans="1:50">
      <c r="A54" s="56" t="e">
        <f>IF(B54=Regelungszeit!$F$31,"Ende Regelung",IF(B54=Regelungszeit!$F$32,"Ende Hochfahrrampe",""))</f>
        <v>#N/A</v>
      </c>
      <c r="B54" s="57">
        <v>40</v>
      </c>
      <c r="C54" s="58" t="e">
        <f t="shared" si="15"/>
        <v>#N/A</v>
      </c>
      <c r="D54" s="59" t="e">
        <f t="shared" si="16"/>
        <v>#N/A</v>
      </c>
      <c r="E54" s="155"/>
      <c r="F54" s="247" t="e">
        <f>MATCH(INT(C54),Zuteilung!A:A,0)</f>
        <v>#N/A</v>
      </c>
      <c r="G54" s="61" t="e">
        <f>IF(OR(C54&lt;INDEX(Zuteilung!C:C,F54),C54&gt;INDEX(Zuteilung!D:D,F54)),FALSE,TRUE)</f>
        <v>#N/A</v>
      </c>
      <c r="H54" s="60" t="e">
        <f>IF(B54&lt;=Regelungszeit!$F$32,H53+Regelungszeit!$F$28,"")</f>
        <v>#N/A</v>
      </c>
      <c r="I54" s="60"/>
      <c r="J54" s="60"/>
      <c r="K54" s="60"/>
      <c r="L54" s="61" t="e">
        <f t="shared" si="17"/>
        <v>#N/A</v>
      </c>
      <c r="M54" s="106" t="e">
        <f t="shared" si="19"/>
        <v>#N/A</v>
      </c>
      <c r="N54" s="61" t="e">
        <f>IF(M54="","",IF(M54=1,0,IF(M54=1,0,Dateneingabe!$G$10*M54)))</f>
        <v>#N/A</v>
      </c>
      <c r="O54" s="252">
        <f t="shared" si="9"/>
        <v>0</v>
      </c>
      <c r="P54" s="63">
        <f>IF(O54="","",O54*(Dateneingabe!$G$10/100))</f>
        <v>0</v>
      </c>
      <c r="Q54" s="63">
        <f t="shared" si="10"/>
        <v>0</v>
      </c>
      <c r="R54" s="63" t="e">
        <f>IF(C54="","",IF(Dateneingabe!$G$17&lt;40909,Zeitreihe!P54,Zeitreihe!Q54))</f>
        <v>#N/A</v>
      </c>
      <c r="S54" s="68" t="str">
        <f>IF($T$14=0,"",IF(H54="","",IF(E54="","Ist-Arbeit fehlt",IF(L54&gt;Dateneingabe!$G$8,"Ist-Arbeit unplausibel",""))))</f>
        <v/>
      </c>
      <c r="T54" s="30">
        <f t="shared" si="18"/>
        <v>0</v>
      </c>
      <c r="U54" s="30">
        <f t="shared" si="6"/>
        <v>0</v>
      </c>
      <c r="X54" s="80"/>
      <c r="Y54" s="79"/>
      <c r="Z54" s="81"/>
      <c r="AA54" s="81"/>
      <c r="AB54" s="81"/>
      <c r="AC54" s="81"/>
      <c r="AD54" s="81"/>
      <c r="AE54" s="81"/>
      <c r="AF54" s="30" t="e">
        <f t="shared" si="20"/>
        <v>#N/A</v>
      </c>
      <c r="AG54" s="80" t="e">
        <f t="shared" si="11"/>
        <v>#N/A</v>
      </c>
      <c r="AH54" s="79" t="e">
        <f t="shared" si="21"/>
        <v>#N/A</v>
      </c>
      <c r="AI54" s="81" t="e">
        <f>IF(($AH54+AI$15)&lt;Regelungszeit!$W$15,Regelungszeit!$X$14,IF(($AH54+AI$15)&lt;Regelungszeit!$W$16,Regelungszeit!$X$15,IF(($AH54+AI$15)&lt;Regelungszeit!$W$17,Regelungszeit!$X$16,IF(($AH54+AI$15)&lt;Regelungszeit!$W$18,Regelungszeit!$X$17,IF(($AH54+AI$15)&lt;Regelungszeit!$W$19,Regelungszeit!$X$18,IF(($AH54+AI$15)&lt;Regelungszeit!$W$20,Regelungszeit!$X$19,IF(($AH54+AI$15)&lt;Regelungszeit!$W$21,Regelungszeit!$X$20,IF(($AH54+AI$15)&lt;Regelungszeit!$W$22,Regelungszeit!$X$21,IF(($AH54+AI$15)&lt;Regelungszeit!$W$23,Regelungszeit!$X$22,Regelungszeit!$X$23)))))))))</f>
        <v>#N/A</v>
      </c>
      <c r="AJ54" s="81" t="e">
        <f>IF(($AH54+AJ$15)&lt;Regelungszeit!$W$15,Regelungszeit!$X$14,IF(($AH54+AJ$15)&lt;Regelungszeit!$W$16,Regelungszeit!$X$15,IF(($AH54+AJ$15)&lt;Regelungszeit!$W$17,Regelungszeit!$X$16,IF(($AH54+AJ$15)&lt;Regelungszeit!$W$18,Regelungszeit!$X$17,IF(($AH54+AJ$15)&lt;Regelungszeit!$W$19,Regelungszeit!$X$18,IF(($AH54+AJ$15)&lt;Regelungszeit!$W$20,Regelungszeit!$X$19,IF(($AH54+AJ$15)&lt;Regelungszeit!$W$21,Regelungszeit!$X$20,IF(($AH54+AJ$15)&lt;Regelungszeit!$W$22,Regelungszeit!$X$21,IF(($AH54+AJ$15)&lt;Regelungszeit!$W$23,Regelungszeit!$X$22,Regelungszeit!$X$23)))))))))</f>
        <v>#N/A</v>
      </c>
      <c r="AK54" s="81" t="e">
        <f>IF(($AH54+AK$15)&lt;Regelungszeit!$W$15,Regelungszeit!$X$14,IF(($AH54+AK$15)&lt;Regelungszeit!$W$16,Regelungszeit!$X$15,IF(($AH54+AK$15)&lt;Regelungszeit!$W$17,Regelungszeit!$X$16,IF(($AH54+AK$15)&lt;Regelungszeit!$W$18,Regelungszeit!$X$17,IF(($AH54+AK$15)&lt;Regelungszeit!$W$19,Regelungszeit!$X$18,IF(($AH54+AK$15)&lt;Regelungszeit!$W$20,Regelungszeit!$X$19,IF(($AH54+AK$15)&lt;Regelungszeit!$W$21,Regelungszeit!$X$20,IF(($AH54+AK$15)&lt;Regelungszeit!$W$22,Regelungszeit!$X$21,IF(($AH54+AK$15)&lt;Regelungszeit!$W$23,Regelungszeit!$X$22,Regelungszeit!$X$23)))))))))</f>
        <v>#N/A</v>
      </c>
      <c r="AL54" s="81" t="e">
        <f>IF(($AH54+AL$15)&lt;Regelungszeit!$W$15,Regelungszeit!$X$14,IF(($AH54+AL$15)&lt;Regelungszeit!$W$16,Regelungszeit!$X$15,IF(($AH54+AL$15)&lt;Regelungszeit!$W$17,Regelungszeit!$X$16,IF(($AH54+AL$15)&lt;Regelungszeit!$W$18,Regelungszeit!$X$17,IF(($AH54+AL$15)&lt;Regelungszeit!$W$19,Regelungszeit!$X$18,IF(($AH54+AL$15)&lt;Regelungszeit!$W$20,Regelungszeit!$X$19,IF(($AH54+AL$15)&lt;Regelungszeit!$W$21,Regelungszeit!$X$20,IF(($AH54+AL$15)&lt;Regelungszeit!$W$22,Regelungszeit!$X$21,IF(($AH54+AL$15)&lt;Regelungszeit!$W$23,Regelungszeit!$X$22,Regelungszeit!$X$23)))))))))</f>
        <v>#N/A</v>
      </c>
      <c r="AM54" s="81" t="e">
        <f>IF(($AH54+AM$15)&lt;Regelungszeit!$W$15,Regelungszeit!$X$14,IF(($AH54+AM$15)&lt;Regelungszeit!$W$16,Regelungszeit!$X$15,IF(($AH54+AM$15)&lt;Regelungszeit!$W$17,Regelungszeit!$X$16,IF(($AH54+AM$15)&lt;Regelungszeit!$W$18,Regelungszeit!$X$17,IF(($AH54+AM$15)&lt;Regelungszeit!$W$19,Regelungszeit!$X$18,IF(($AH54+AM$15)&lt;Regelungszeit!$W$20,Regelungszeit!$X$19,IF(($AH54+AM$15)&lt;Regelungszeit!$W$21,Regelungszeit!$X$20,IF(($AH54+AM$15)&lt;Regelungszeit!$W$22,Regelungszeit!$X$21,IF(($AH54+AM$15)&lt;Regelungszeit!$W$23,Regelungszeit!$X$22,Regelungszeit!$X$23)))))))))</f>
        <v>#N/A</v>
      </c>
      <c r="AN54" s="81" t="e">
        <f>IF(($AH54+AN$15)&lt;Regelungszeit!$W$15,Regelungszeit!$X$14,IF(($AH54+AN$15)&lt;Regelungszeit!$W$16,Regelungszeit!$X$15,IF(($AH54+AN$15)&lt;Regelungszeit!$W$17,Regelungszeit!$X$16,IF(($AH54+AN$15)&lt;Regelungszeit!$W$18,Regelungszeit!$X$17,IF(($AH54+AN$15)&lt;Regelungszeit!$W$19,Regelungszeit!$X$18,IF(($AH54+AN$15)&lt;Regelungszeit!$W$20,Regelungszeit!$X$19,IF(($AH54+AN$15)&lt;Regelungszeit!$W$21,Regelungszeit!$X$20,IF(($AH54+AN$15)&lt;Regelungszeit!$W$22,Regelungszeit!$X$21,IF(($AH54+AN$15)&lt;Regelungszeit!$W$23,Regelungszeit!$X$22,Regelungszeit!$X$23)))))))))</f>
        <v>#N/A</v>
      </c>
      <c r="AO54" s="81" t="e">
        <f>IF(($AH54+AO$15)&lt;Regelungszeit!$W$15,Regelungszeit!$X$14,IF(($AH54+AO$15)&lt;Regelungszeit!$W$16,Regelungszeit!$X$15,IF(($AH54+AO$15)&lt;Regelungszeit!$W$17,Regelungszeit!$X$16,IF(($AH54+AO$15)&lt;Regelungszeit!$W$18,Regelungszeit!$X$17,IF(($AH54+AO$15)&lt;Regelungszeit!$W$19,Regelungszeit!$X$18,IF(($AH54+AO$15)&lt;Regelungszeit!$W$20,Regelungszeit!$X$19,IF(($AH54+AO$15)&lt;Regelungszeit!$W$21,Regelungszeit!$X$20,IF(($AH54+AO$15)&lt;Regelungszeit!$W$22,Regelungszeit!$X$21,IF(($AH54+AO$15)&lt;Regelungszeit!$W$23,Regelungszeit!$X$22,Regelungszeit!$X$23)))))))))</f>
        <v>#N/A</v>
      </c>
      <c r="AP54" s="81" t="e">
        <f>IF(($AH54+AP$15)&lt;Regelungszeit!$W$15,Regelungszeit!$X$14,IF(($AH54+AP$15)&lt;Regelungszeit!$W$16,Regelungszeit!$X$15,IF(($AH54+AP$15)&lt;Regelungszeit!$W$17,Regelungszeit!$X$16,IF(($AH54+AP$15)&lt;Regelungszeit!$W$18,Regelungszeit!$X$17,IF(($AH54+AP$15)&lt;Regelungszeit!$W$19,Regelungszeit!$X$18,IF(($AH54+AP$15)&lt;Regelungszeit!$W$20,Regelungszeit!$X$19,IF(($AH54+AP$15)&lt;Regelungszeit!$W$21,Regelungszeit!$X$20,IF(($AH54+AP$15)&lt;Regelungszeit!$W$22,Regelungszeit!$X$21,IF(($AH54+AP$15)&lt;Regelungszeit!$W$23,Regelungszeit!$X$22,Regelungszeit!$X$23)))))))))</f>
        <v>#N/A</v>
      </c>
      <c r="AQ54" s="81" t="e">
        <f>IF(($AH54+AQ$15)&lt;Regelungszeit!$W$15,Regelungszeit!$X$14,IF(($AH54+AQ$15)&lt;Regelungszeit!$W$16,Regelungszeit!$X$15,IF(($AH54+AQ$15)&lt;Regelungszeit!$W$17,Regelungszeit!$X$16,IF(($AH54+AQ$15)&lt;Regelungszeit!$W$18,Regelungszeit!$X$17,IF(($AH54+AQ$15)&lt;Regelungszeit!$W$19,Regelungszeit!$X$18,IF(($AH54+AQ$15)&lt;Regelungszeit!$W$20,Regelungszeit!$X$19,IF(($AH54+AQ$15)&lt;Regelungszeit!$W$21,Regelungszeit!$X$20,IF(($AH54+AQ$15)&lt;Regelungszeit!$W$22,Regelungszeit!$X$21,IF(($AH54+AQ$15)&lt;Regelungszeit!$W$23,Regelungszeit!$X$22,Regelungszeit!$X$23)))))))))</f>
        <v>#N/A</v>
      </c>
      <c r="AR54" s="81" t="e">
        <f>IF(($AH54+AR$15)&lt;Regelungszeit!$W$15,Regelungszeit!$X$14,IF(($AH54+AR$15)&lt;Regelungszeit!$W$16,Regelungszeit!$X$15,IF(($AH54+AR$15)&lt;Regelungszeit!$W$17,Regelungszeit!$X$16,IF(($AH54+AR$15)&lt;Regelungszeit!$W$18,Regelungszeit!$X$17,IF(($AH54+AR$15)&lt;Regelungszeit!$W$19,Regelungszeit!$X$18,IF(($AH54+AR$15)&lt;Regelungszeit!$W$20,Regelungszeit!$X$19,IF(($AH54+AR$15)&lt;Regelungszeit!$W$21,Regelungszeit!$X$20,IF(($AH54+AR$15)&lt;Regelungszeit!$W$22,Regelungszeit!$X$21,IF(($AH54+AR$15)&lt;Regelungszeit!$W$23,Regelungszeit!$X$22,Regelungszeit!$X$23)))))))))</f>
        <v>#N/A</v>
      </c>
      <c r="AS54" s="81" t="e">
        <f>IF(($AH54+AS$15)&lt;Regelungszeit!$W$15,Regelungszeit!$X$14,IF(($AH54+AS$15)&lt;Regelungszeit!$W$16,Regelungszeit!$X$15,IF(($AH54+AS$15)&lt;Regelungszeit!$W$17,Regelungszeit!$X$16,IF(($AH54+AS$15)&lt;Regelungszeit!$W$18,Regelungszeit!$X$17,IF(($AH54+AS$15)&lt;Regelungszeit!$W$19,Regelungszeit!$X$18,IF(($AH54+AS$15)&lt;Regelungszeit!$W$20,Regelungszeit!$X$19,IF(($AH54+AS$15)&lt;Regelungszeit!$W$21,Regelungszeit!$X$20,IF(($AH54+AS$15)&lt;Regelungszeit!$W$22,Regelungszeit!$X$21,IF(($AH54+AS$15)&lt;Regelungszeit!$W$23,Regelungszeit!$X$22,Regelungszeit!$X$23)))))))))</f>
        <v>#N/A</v>
      </c>
      <c r="AT54" s="81" t="e">
        <f>IF(($AH54+AT$15)&lt;Regelungszeit!$W$15,Regelungszeit!$X$14,IF(($AH54+AT$15)&lt;Regelungszeit!$W$16,Regelungszeit!$X$15,IF(($AH54+AT$15)&lt;Regelungszeit!$W$17,Regelungszeit!$X$16,IF(($AH54+AT$15)&lt;Regelungszeit!$W$18,Regelungszeit!$X$17,IF(($AH54+AT$15)&lt;Regelungszeit!$W$19,Regelungszeit!$X$18,IF(($AH54+AT$15)&lt;Regelungszeit!$W$20,Regelungszeit!$X$19,IF(($AH54+AT$15)&lt;Regelungszeit!$W$21,Regelungszeit!$X$20,IF(($AH54+AT$15)&lt;Regelungszeit!$W$22,Regelungszeit!$X$21,IF(($AH54+AT$15)&lt;Regelungszeit!$W$23,Regelungszeit!$X$22,Regelungszeit!$X$23)))))))))</f>
        <v>#N/A</v>
      </c>
      <c r="AU54" s="81" t="e">
        <f>IF(($AH54+AU$15)&lt;Regelungszeit!$W$15,Regelungszeit!$X$14,IF(($AH54+AU$15)&lt;Regelungszeit!$W$16,Regelungszeit!$X$15,IF(($AH54+AU$15)&lt;Regelungszeit!$W$17,Regelungszeit!$X$16,IF(($AH54+AU$15)&lt;Regelungszeit!$W$18,Regelungszeit!$X$17,IF(($AH54+AU$15)&lt;Regelungszeit!$W$19,Regelungszeit!$X$18,IF(($AH54+AU$15)&lt;Regelungszeit!$W$20,Regelungszeit!$X$19,IF(($AH54+AU$15)&lt;Regelungszeit!$W$21,Regelungszeit!$X$20,IF(($AH54+AU$15)&lt;Regelungszeit!$W$22,Regelungszeit!$X$21,IF(($AH54+AU$15)&lt;Regelungszeit!$W$23,Regelungszeit!$X$22,Regelungszeit!$X$23)))))))))</f>
        <v>#N/A</v>
      </c>
      <c r="AV54" s="81" t="e">
        <f>IF(($AH54+AV$15)&lt;Regelungszeit!$W$15,Regelungszeit!$X$14,IF(($AH54+AV$15)&lt;Regelungszeit!$W$16,Regelungszeit!$X$15,IF(($AH54+AV$15)&lt;Regelungszeit!$W$17,Regelungszeit!$X$16,IF(($AH54+AV$15)&lt;Regelungszeit!$W$18,Regelungszeit!$X$17,IF(($AH54+AV$15)&lt;Regelungszeit!$W$19,Regelungszeit!$X$18,IF(($AH54+AV$15)&lt;Regelungszeit!$W$20,Regelungszeit!$X$19,IF(($AH54+AV$15)&lt;Regelungszeit!$W$21,Regelungszeit!$X$20,IF(($AH54+AV$15)&lt;Regelungszeit!$W$22,Regelungszeit!$X$21,IF(($AH54+AV$15)&lt;Regelungszeit!$W$23,Regelungszeit!$X$22,Regelungszeit!$X$23)))))))))</f>
        <v>#N/A</v>
      </c>
      <c r="AW54" s="81" t="e">
        <f>IF(($AH54+AW$15)&lt;Regelungszeit!$W$15,Regelungszeit!$X$14,IF(($AH54+AW$15)&lt;Regelungszeit!$W$16,Regelungszeit!$X$15,IF(($AH54+AW$15)&lt;Regelungszeit!$W$17,Regelungszeit!$X$16,IF(($AH54+AW$15)&lt;Regelungszeit!$W$18,Regelungszeit!$X$17,IF(($AH54+AW$15)&lt;Regelungszeit!$W$19,Regelungszeit!$X$18,IF(($AH54+AW$15)&lt;Regelungszeit!$W$20,Regelungszeit!$X$19,IF(($AH54+AW$15)&lt;Regelungszeit!$W$21,Regelungszeit!$X$20,IF(($AH54+AW$15)&lt;Regelungszeit!$W$22,Regelungszeit!$X$21,IF(($AH54+AW$15)&lt;Regelungszeit!$W$23,Regelungszeit!$X$22,Regelungszeit!$X$23)))))))))</f>
        <v>#N/A</v>
      </c>
      <c r="AX54" s="82" t="e">
        <f t="shared" si="14"/>
        <v>#N/A</v>
      </c>
    </row>
    <row r="55" spans="1:50">
      <c r="A55" s="56" t="e">
        <f>IF(B55=Regelungszeit!$F$31,"Ende Regelung",IF(B55=Regelungszeit!$F$32,"Ende Hochfahrrampe",""))</f>
        <v>#N/A</v>
      </c>
      <c r="B55" s="57">
        <v>41</v>
      </c>
      <c r="C55" s="58" t="e">
        <f t="shared" si="15"/>
        <v>#N/A</v>
      </c>
      <c r="D55" s="59" t="e">
        <f t="shared" si="16"/>
        <v>#N/A</v>
      </c>
      <c r="E55" s="155"/>
      <c r="F55" s="247" t="e">
        <f>MATCH(INT(C55),Zuteilung!A:A,0)</f>
        <v>#N/A</v>
      </c>
      <c r="G55" s="61" t="e">
        <f>IF(OR(C55&lt;INDEX(Zuteilung!C:C,F55),C55&gt;INDEX(Zuteilung!D:D,F55)),FALSE,TRUE)</f>
        <v>#N/A</v>
      </c>
      <c r="H55" s="60" t="e">
        <f>IF(B55&lt;=Regelungszeit!$F$32,H54+Regelungszeit!$F$28,"")</f>
        <v>#N/A</v>
      </c>
      <c r="I55" s="60"/>
      <c r="J55" s="60"/>
      <c r="K55" s="60"/>
      <c r="L55" s="61" t="e">
        <f t="shared" si="17"/>
        <v>#N/A</v>
      </c>
      <c r="M55" s="106" t="e">
        <f t="shared" si="19"/>
        <v>#N/A</v>
      </c>
      <c r="N55" s="61" t="e">
        <f>IF(M55="","",IF(M55=1,0,IF(M55=1,0,Dateneingabe!$G$10*M55)))</f>
        <v>#N/A</v>
      </c>
      <c r="O55" s="252">
        <f t="shared" si="9"/>
        <v>0</v>
      </c>
      <c r="P55" s="63">
        <f>IF(O55="","",O55*(Dateneingabe!$G$10/100))</f>
        <v>0</v>
      </c>
      <c r="Q55" s="63">
        <f t="shared" si="10"/>
        <v>0</v>
      </c>
      <c r="R55" s="63" t="e">
        <f>IF(C55="","",IF(Dateneingabe!$G$17&lt;40909,Zeitreihe!P55,Zeitreihe!Q55))</f>
        <v>#N/A</v>
      </c>
      <c r="S55" s="68" t="str">
        <f>IF($T$14=0,"",IF(H55="","",IF(E55="","Ist-Arbeit fehlt",IF(L55&gt;Dateneingabe!$G$8,"Ist-Arbeit unplausibel",""))))</f>
        <v/>
      </c>
      <c r="T55" s="30">
        <f t="shared" si="18"/>
        <v>0</v>
      </c>
      <c r="U55" s="30">
        <f t="shared" si="6"/>
        <v>0</v>
      </c>
      <c r="X55" s="80"/>
      <c r="Y55" s="79"/>
      <c r="Z55" s="81"/>
      <c r="AA55" s="81"/>
      <c r="AB55" s="81"/>
      <c r="AC55" s="81"/>
      <c r="AD55" s="81"/>
      <c r="AE55" s="81"/>
      <c r="AF55" s="30" t="e">
        <f t="shared" si="20"/>
        <v>#N/A</v>
      </c>
      <c r="AG55" s="80" t="e">
        <f t="shared" si="11"/>
        <v>#N/A</v>
      </c>
      <c r="AH55" s="79" t="e">
        <f t="shared" si="21"/>
        <v>#N/A</v>
      </c>
      <c r="AI55" s="81" t="e">
        <f>IF(($AH55+AI$15)&lt;Regelungszeit!$W$15,Regelungszeit!$X$14,IF(($AH55+AI$15)&lt;Regelungszeit!$W$16,Regelungszeit!$X$15,IF(($AH55+AI$15)&lt;Regelungszeit!$W$17,Regelungszeit!$X$16,IF(($AH55+AI$15)&lt;Regelungszeit!$W$18,Regelungszeit!$X$17,IF(($AH55+AI$15)&lt;Regelungszeit!$W$19,Regelungszeit!$X$18,IF(($AH55+AI$15)&lt;Regelungszeit!$W$20,Regelungszeit!$X$19,IF(($AH55+AI$15)&lt;Regelungszeit!$W$21,Regelungszeit!$X$20,IF(($AH55+AI$15)&lt;Regelungszeit!$W$22,Regelungszeit!$X$21,IF(($AH55+AI$15)&lt;Regelungszeit!$W$23,Regelungszeit!$X$22,Regelungszeit!$X$23)))))))))</f>
        <v>#N/A</v>
      </c>
      <c r="AJ55" s="81" t="e">
        <f>IF(($AH55+AJ$15)&lt;Regelungszeit!$W$15,Regelungszeit!$X$14,IF(($AH55+AJ$15)&lt;Regelungszeit!$W$16,Regelungszeit!$X$15,IF(($AH55+AJ$15)&lt;Regelungszeit!$W$17,Regelungszeit!$X$16,IF(($AH55+AJ$15)&lt;Regelungszeit!$W$18,Regelungszeit!$X$17,IF(($AH55+AJ$15)&lt;Regelungszeit!$W$19,Regelungszeit!$X$18,IF(($AH55+AJ$15)&lt;Regelungszeit!$W$20,Regelungszeit!$X$19,IF(($AH55+AJ$15)&lt;Regelungszeit!$W$21,Regelungszeit!$X$20,IF(($AH55+AJ$15)&lt;Regelungszeit!$W$22,Regelungszeit!$X$21,IF(($AH55+AJ$15)&lt;Regelungszeit!$W$23,Regelungszeit!$X$22,Regelungszeit!$X$23)))))))))</f>
        <v>#N/A</v>
      </c>
      <c r="AK55" s="81" t="e">
        <f>IF(($AH55+AK$15)&lt;Regelungszeit!$W$15,Regelungszeit!$X$14,IF(($AH55+AK$15)&lt;Regelungszeit!$W$16,Regelungszeit!$X$15,IF(($AH55+AK$15)&lt;Regelungszeit!$W$17,Regelungszeit!$X$16,IF(($AH55+AK$15)&lt;Regelungszeit!$W$18,Regelungszeit!$X$17,IF(($AH55+AK$15)&lt;Regelungszeit!$W$19,Regelungszeit!$X$18,IF(($AH55+AK$15)&lt;Regelungszeit!$W$20,Regelungszeit!$X$19,IF(($AH55+AK$15)&lt;Regelungszeit!$W$21,Regelungszeit!$X$20,IF(($AH55+AK$15)&lt;Regelungszeit!$W$22,Regelungszeit!$X$21,IF(($AH55+AK$15)&lt;Regelungszeit!$W$23,Regelungszeit!$X$22,Regelungszeit!$X$23)))))))))</f>
        <v>#N/A</v>
      </c>
      <c r="AL55" s="81" t="e">
        <f>IF(($AH55+AL$15)&lt;Regelungszeit!$W$15,Regelungszeit!$X$14,IF(($AH55+AL$15)&lt;Regelungszeit!$W$16,Regelungszeit!$X$15,IF(($AH55+AL$15)&lt;Regelungszeit!$W$17,Regelungszeit!$X$16,IF(($AH55+AL$15)&lt;Regelungszeit!$W$18,Regelungszeit!$X$17,IF(($AH55+AL$15)&lt;Regelungszeit!$W$19,Regelungszeit!$X$18,IF(($AH55+AL$15)&lt;Regelungszeit!$W$20,Regelungszeit!$X$19,IF(($AH55+AL$15)&lt;Regelungszeit!$W$21,Regelungszeit!$X$20,IF(($AH55+AL$15)&lt;Regelungszeit!$W$22,Regelungszeit!$X$21,IF(($AH55+AL$15)&lt;Regelungszeit!$W$23,Regelungszeit!$X$22,Regelungszeit!$X$23)))))))))</f>
        <v>#N/A</v>
      </c>
      <c r="AM55" s="81" t="e">
        <f>IF(($AH55+AM$15)&lt;Regelungszeit!$W$15,Regelungszeit!$X$14,IF(($AH55+AM$15)&lt;Regelungszeit!$W$16,Regelungszeit!$X$15,IF(($AH55+AM$15)&lt;Regelungszeit!$W$17,Regelungszeit!$X$16,IF(($AH55+AM$15)&lt;Regelungszeit!$W$18,Regelungszeit!$X$17,IF(($AH55+AM$15)&lt;Regelungszeit!$W$19,Regelungszeit!$X$18,IF(($AH55+AM$15)&lt;Regelungszeit!$W$20,Regelungszeit!$X$19,IF(($AH55+AM$15)&lt;Regelungszeit!$W$21,Regelungszeit!$X$20,IF(($AH55+AM$15)&lt;Regelungszeit!$W$22,Regelungszeit!$X$21,IF(($AH55+AM$15)&lt;Regelungszeit!$W$23,Regelungszeit!$X$22,Regelungszeit!$X$23)))))))))</f>
        <v>#N/A</v>
      </c>
      <c r="AN55" s="81" t="e">
        <f>IF(($AH55+AN$15)&lt;Regelungszeit!$W$15,Regelungszeit!$X$14,IF(($AH55+AN$15)&lt;Regelungszeit!$W$16,Regelungszeit!$X$15,IF(($AH55+AN$15)&lt;Regelungszeit!$W$17,Regelungszeit!$X$16,IF(($AH55+AN$15)&lt;Regelungszeit!$W$18,Regelungszeit!$X$17,IF(($AH55+AN$15)&lt;Regelungszeit!$W$19,Regelungszeit!$X$18,IF(($AH55+AN$15)&lt;Regelungszeit!$W$20,Regelungszeit!$X$19,IF(($AH55+AN$15)&lt;Regelungszeit!$W$21,Regelungszeit!$X$20,IF(($AH55+AN$15)&lt;Regelungszeit!$W$22,Regelungszeit!$X$21,IF(($AH55+AN$15)&lt;Regelungszeit!$W$23,Regelungszeit!$X$22,Regelungszeit!$X$23)))))))))</f>
        <v>#N/A</v>
      </c>
      <c r="AO55" s="81" t="e">
        <f>IF(($AH55+AO$15)&lt;Regelungszeit!$W$15,Regelungszeit!$X$14,IF(($AH55+AO$15)&lt;Regelungszeit!$W$16,Regelungszeit!$X$15,IF(($AH55+AO$15)&lt;Regelungszeit!$W$17,Regelungszeit!$X$16,IF(($AH55+AO$15)&lt;Regelungszeit!$W$18,Regelungszeit!$X$17,IF(($AH55+AO$15)&lt;Regelungszeit!$W$19,Regelungszeit!$X$18,IF(($AH55+AO$15)&lt;Regelungszeit!$W$20,Regelungszeit!$X$19,IF(($AH55+AO$15)&lt;Regelungszeit!$W$21,Regelungszeit!$X$20,IF(($AH55+AO$15)&lt;Regelungszeit!$W$22,Regelungszeit!$X$21,IF(($AH55+AO$15)&lt;Regelungszeit!$W$23,Regelungszeit!$X$22,Regelungszeit!$X$23)))))))))</f>
        <v>#N/A</v>
      </c>
      <c r="AP55" s="81" t="e">
        <f>IF(($AH55+AP$15)&lt;Regelungszeit!$W$15,Regelungszeit!$X$14,IF(($AH55+AP$15)&lt;Regelungszeit!$W$16,Regelungszeit!$X$15,IF(($AH55+AP$15)&lt;Regelungszeit!$W$17,Regelungszeit!$X$16,IF(($AH55+AP$15)&lt;Regelungszeit!$W$18,Regelungszeit!$X$17,IF(($AH55+AP$15)&lt;Regelungszeit!$W$19,Regelungszeit!$X$18,IF(($AH55+AP$15)&lt;Regelungszeit!$W$20,Regelungszeit!$X$19,IF(($AH55+AP$15)&lt;Regelungszeit!$W$21,Regelungszeit!$X$20,IF(($AH55+AP$15)&lt;Regelungszeit!$W$22,Regelungszeit!$X$21,IF(($AH55+AP$15)&lt;Regelungszeit!$W$23,Regelungszeit!$X$22,Regelungszeit!$X$23)))))))))</f>
        <v>#N/A</v>
      </c>
      <c r="AQ55" s="81" t="e">
        <f>IF(($AH55+AQ$15)&lt;Regelungszeit!$W$15,Regelungszeit!$X$14,IF(($AH55+AQ$15)&lt;Regelungszeit!$W$16,Regelungszeit!$X$15,IF(($AH55+AQ$15)&lt;Regelungszeit!$W$17,Regelungszeit!$X$16,IF(($AH55+AQ$15)&lt;Regelungszeit!$W$18,Regelungszeit!$X$17,IF(($AH55+AQ$15)&lt;Regelungszeit!$W$19,Regelungszeit!$X$18,IF(($AH55+AQ$15)&lt;Regelungszeit!$W$20,Regelungszeit!$X$19,IF(($AH55+AQ$15)&lt;Regelungszeit!$W$21,Regelungszeit!$X$20,IF(($AH55+AQ$15)&lt;Regelungszeit!$W$22,Regelungszeit!$X$21,IF(($AH55+AQ$15)&lt;Regelungszeit!$W$23,Regelungszeit!$X$22,Regelungszeit!$X$23)))))))))</f>
        <v>#N/A</v>
      </c>
      <c r="AR55" s="81" t="e">
        <f>IF(($AH55+AR$15)&lt;Regelungszeit!$W$15,Regelungszeit!$X$14,IF(($AH55+AR$15)&lt;Regelungszeit!$W$16,Regelungszeit!$X$15,IF(($AH55+AR$15)&lt;Regelungszeit!$W$17,Regelungszeit!$X$16,IF(($AH55+AR$15)&lt;Regelungszeit!$W$18,Regelungszeit!$X$17,IF(($AH55+AR$15)&lt;Regelungszeit!$W$19,Regelungszeit!$X$18,IF(($AH55+AR$15)&lt;Regelungszeit!$W$20,Regelungszeit!$X$19,IF(($AH55+AR$15)&lt;Regelungszeit!$W$21,Regelungszeit!$X$20,IF(($AH55+AR$15)&lt;Regelungszeit!$W$22,Regelungszeit!$X$21,IF(($AH55+AR$15)&lt;Regelungszeit!$W$23,Regelungszeit!$X$22,Regelungszeit!$X$23)))))))))</f>
        <v>#N/A</v>
      </c>
      <c r="AS55" s="81" t="e">
        <f>IF(($AH55+AS$15)&lt;Regelungszeit!$W$15,Regelungszeit!$X$14,IF(($AH55+AS$15)&lt;Regelungszeit!$W$16,Regelungszeit!$X$15,IF(($AH55+AS$15)&lt;Regelungszeit!$W$17,Regelungszeit!$X$16,IF(($AH55+AS$15)&lt;Regelungszeit!$W$18,Regelungszeit!$X$17,IF(($AH55+AS$15)&lt;Regelungszeit!$W$19,Regelungszeit!$X$18,IF(($AH55+AS$15)&lt;Regelungszeit!$W$20,Regelungszeit!$X$19,IF(($AH55+AS$15)&lt;Regelungszeit!$W$21,Regelungszeit!$X$20,IF(($AH55+AS$15)&lt;Regelungszeit!$W$22,Regelungszeit!$X$21,IF(($AH55+AS$15)&lt;Regelungszeit!$W$23,Regelungszeit!$X$22,Regelungszeit!$X$23)))))))))</f>
        <v>#N/A</v>
      </c>
      <c r="AT55" s="81" t="e">
        <f>IF(($AH55+AT$15)&lt;Regelungszeit!$W$15,Regelungszeit!$X$14,IF(($AH55+AT$15)&lt;Regelungszeit!$W$16,Regelungszeit!$X$15,IF(($AH55+AT$15)&lt;Regelungszeit!$W$17,Regelungszeit!$X$16,IF(($AH55+AT$15)&lt;Regelungszeit!$W$18,Regelungszeit!$X$17,IF(($AH55+AT$15)&lt;Regelungszeit!$W$19,Regelungszeit!$X$18,IF(($AH55+AT$15)&lt;Regelungszeit!$W$20,Regelungszeit!$X$19,IF(($AH55+AT$15)&lt;Regelungszeit!$W$21,Regelungszeit!$X$20,IF(($AH55+AT$15)&lt;Regelungszeit!$W$22,Regelungszeit!$X$21,IF(($AH55+AT$15)&lt;Regelungszeit!$W$23,Regelungszeit!$X$22,Regelungszeit!$X$23)))))))))</f>
        <v>#N/A</v>
      </c>
      <c r="AU55" s="81" t="e">
        <f>IF(($AH55+AU$15)&lt;Regelungszeit!$W$15,Regelungszeit!$X$14,IF(($AH55+AU$15)&lt;Regelungszeit!$W$16,Regelungszeit!$X$15,IF(($AH55+AU$15)&lt;Regelungszeit!$W$17,Regelungszeit!$X$16,IF(($AH55+AU$15)&lt;Regelungszeit!$W$18,Regelungszeit!$X$17,IF(($AH55+AU$15)&lt;Regelungszeit!$W$19,Regelungszeit!$X$18,IF(($AH55+AU$15)&lt;Regelungszeit!$W$20,Regelungszeit!$X$19,IF(($AH55+AU$15)&lt;Regelungszeit!$W$21,Regelungszeit!$X$20,IF(($AH55+AU$15)&lt;Regelungszeit!$W$22,Regelungszeit!$X$21,IF(($AH55+AU$15)&lt;Regelungszeit!$W$23,Regelungszeit!$X$22,Regelungszeit!$X$23)))))))))</f>
        <v>#N/A</v>
      </c>
      <c r="AV55" s="81" t="e">
        <f>IF(($AH55+AV$15)&lt;Regelungszeit!$W$15,Regelungszeit!$X$14,IF(($AH55+AV$15)&lt;Regelungszeit!$W$16,Regelungszeit!$X$15,IF(($AH55+AV$15)&lt;Regelungszeit!$W$17,Regelungszeit!$X$16,IF(($AH55+AV$15)&lt;Regelungszeit!$W$18,Regelungszeit!$X$17,IF(($AH55+AV$15)&lt;Regelungszeit!$W$19,Regelungszeit!$X$18,IF(($AH55+AV$15)&lt;Regelungszeit!$W$20,Regelungszeit!$X$19,IF(($AH55+AV$15)&lt;Regelungszeit!$W$21,Regelungszeit!$X$20,IF(($AH55+AV$15)&lt;Regelungszeit!$W$22,Regelungszeit!$X$21,IF(($AH55+AV$15)&lt;Regelungszeit!$W$23,Regelungszeit!$X$22,Regelungszeit!$X$23)))))))))</f>
        <v>#N/A</v>
      </c>
      <c r="AW55" s="81" t="e">
        <f>IF(($AH55+AW$15)&lt;Regelungszeit!$W$15,Regelungszeit!$X$14,IF(($AH55+AW$15)&lt;Regelungszeit!$W$16,Regelungszeit!$X$15,IF(($AH55+AW$15)&lt;Regelungszeit!$W$17,Regelungszeit!$X$16,IF(($AH55+AW$15)&lt;Regelungszeit!$W$18,Regelungszeit!$X$17,IF(($AH55+AW$15)&lt;Regelungszeit!$W$19,Regelungszeit!$X$18,IF(($AH55+AW$15)&lt;Regelungszeit!$W$20,Regelungszeit!$X$19,IF(($AH55+AW$15)&lt;Regelungszeit!$W$21,Regelungszeit!$X$20,IF(($AH55+AW$15)&lt;Regelungszeit!$W$22,Regelungszeit!$X$21,IF(($AH55+AW$15)&lt;Regelungszeit!$W$23,Regelungszeit!$X$22,Regelungszeit!$X$23)))))))))</f>
        <v>#N/A</v>
      </c>
      <c r="AX55" s="82" t="e">
        <f t="shared" si="14"/>
        <v>#N/A</v>
      </c>
    </row>
    <row r="56" spans="1:50">
      <c r="A56" s="56" t="e">
        <f>IF(B56=Regelungszeit!$F$31,"Ende Regelung",IF(B56=Regelungszeit!$F$32,"Ende Hochfahrrampe",""))</f>
        <v>#N/A</v>
      </c>
      <c r="B56" s="57">
        <v>42</v>
      </c>
      <c r="C56" s="58" t="e">
        <f t="shared" si="15"/>
        <v>#N/A</v>
      </c>
      <c r="D56" s="59" t="e">
        <f t="shared" si="16"/>
        <v>#N/A</v>
      </c>
      <c r="E56" s="155"/>
      <c r="F56" s="247" t="e">
        <f>MATCH(INT(C56),Zuteilung!A:A,0)</f>
        <v>#N/A</v>
      </c>
      <c r="G56" s="61" t="e">
        <f>IF(OR(C56&lt;INDEX(Zuteilung!C:C,F56),C56&gt;INDEX(Zuteilung!D:D,F56)),FALSE,TRUE)</f>
        <v>#N/A</v>
      </c>
      <c r="H56" s="60" t="e">
        <f>IF(B56&lt;=Regelungszeit!$F$32,H55+Regelungszeit!$F$28,"")</f>
        <v>#N/A</v>
      </c>
      <c r="I56" s="60"/>
      <c r="J56" s="60"/>
      <c r="K56" s="60"/>
      <c r="L56" s="61" t="e">
        <f t="shared" si="17"/>
        <v>#N/A</v>
      </c>
      <c r="M56" s="106" t="e">
        <f t="shared" si="19"/>
        <v>#N/A</v>
      </c>
      <c r="N56" s="61" t="e">
        <f>IF(M56="","",IF(M56=1,0,IF(M56=1,0,Dateneingabe!$G$10*M56)))</f>
        <v>#N/A</v>
      </c>
      <c r="O56" s="252">
        <f t="shared" si="9"/>
        <v>0</v>
      </c>
      <c r="P56" s="63">
        <f>IF(O56="","",O56*(Dateneingabe!$G$10/100))</f>
        <v>0</v>
      </c>
      <c r="Q56" s="63">
        <f t="shared" si="10"/>
        <v>0</v>
      </c>
      <c r="R56" s="63" t="e">
        <f>IF(C56="","",IF(Dateneingabe!$G$17&lt;40909,Zeitreihe!P56,Zeitreihe!Q56))</f>
        <v>#N/A</v>
      </c>
      <c r="S56" s="68" t="str">
        <f>IF($T$14=0,"",IF(H56="","",IF(E56="","Ist-Arbeit fehlt",IF(L56&gt;Dateneingabe!$G$8,"Ist-Arbeit unplausibel",""))))</f>
        <v/>
      </c>
      <c r="T56" s="30">
        <f t="shared" si="18"/>
        <v>0</v>
      </c>
      <c r="U56" s="30">
        <f t="shared" si="6"/>
        <v>0</v>
      </c>
      <c r="X56" s="80"/>
      <c r="Y56" s="79"/>
      <c r="Z56" s="81"/>
      <c r="AA56" s="81"/>
      <c r="AB56" s="81"/>
      <c r="AC56" s="81"/>
      <c r="AD56" s="81"/>
      <c r="AE56" s="81"/>
      <c r="AF56" s="30" t="e">
        <f t="shared" si="20"/>
        <v>#N/A</v>
      </c>
      <c r="AG56" s="80" t="e">
        <f t="shared" si="11"/>
        <v>#N/A</v>
      </c>
      <c r="AH56" s="79" t="e">
        <f t="shared" si="21"/>
        <v>#N/A</v>
      </c>
      <c r="AI56" s="81" t="e">
        <f>IF(($AH56+AI$15)&lt;Regelungszeit!$W$15,Regelungszeit!$X$14,IF(($AH56+AI$15)&lt;Regelungszeit!$W$16,Regelungszeit!$X$15,IF(($AH56+AI$15)&lt;Regelungszeit!$W$17,Regelungszeit!$X$16,IF(($AH56+AI$15)&lt;Regelungszeit!$W$18,Regelungszeit!$X$17,IF(($AH56+AI$15)&lt;Regelungszeit!$W$19,Regelungszeit!$X$18,IF(($AH56+AI$15)&lt;Regelungszeit!$W$20,Regelungszeit!$X$19,IF(($AH56+AI$15)&lt;Regelungszeit!$W$21,Regelungszeit!$X$20,IF(($AH56+AI$15)&lt;Regelungszeit!$W$22,Regelungszeit!$X$21,IF(($AH56+AI$15)&lt;Regelungszeit!$W$23,Regelungszeit!$X$22,Regelungszeit!$X$23)))))))))</f>
        <v>#N/A</v>
      </c>
      <c r="AJ56" s="81" t="e">
        <f>IF(($AH56+AJ$15)&lt;Regelungszeit!$W$15,Regelungszeit!$X$14,IF(($AH56+AJ$15)&lt;Regelungszeit!$W$16,Regelungszeit!$X$15,IF(($AH56+AJ$15)&lt;Regelungszeit!$W$17,Regelungszeit!$X$16,IF(($AH56+AJ$15)&lt;Regelungszeit!$W$18,Regelungszeit!$X$17,IF(($AH56+AJ$15)&lt;Regelungszeit!$W$19,Regelungszeit!$X$18,IF(($AH56+AJ$15)&lt;Regelungszeit!$W$20,Regelungszeit!$X$19,IF(($AH56+AJ$15)&lt;Regelungszeit!$W$21,Regelungszeit!$X$20,IF(($AH56+AJ$15)&lt;Regelungszeit!$W$22,Regelungszeit!$X$21,IF(($AH56+AJ$15)&lt;Regelungszeit!$W$23,Regelungszeit!$X$22,Regelungszeit!$X$23)))))))))</f>
        <v>#N/A</v>
      </c>
      <c r="AK56" s="81" t="e">
        <f>IF(($AH56+AK$15)&lt;Regelungszeit!$W$15,Regelungszeit!$X$14,IF(($AH56+AK$15)&lt;Regelungszeit!$W$16,Regelungszeit!$X$15,IF(($AH56+AK$15)&lt;Regelungszeit!$W$17,Regelungszeit!$X$16,IF(($AH56+AK$15)&lt;Regelungszeit!$W$18,Regelungszeit!$X$17,IF(($AH56+AK$15)&lt;Regelungszeit!$W$19,Regelungszeit!$X$18,IF(($AH56+AK$15)&lt;Regelungszeit!$W$20,Regelungszeit!$X$19,IF(($AH56+AK$15)&lt;Regelungszeit!$W$21,Regelungszeit!$X$20,IF(($AH56+AK$15)&lt;Regelungszeit!$W$22,Regelungszeit!$X$21,IF(($AH56+AK$15)&lt;Regelungszeit!$W$23,Regelungszeit!$X$22,Regelungszeit!$X$23)))))))))</f>
        <v>#N/A</v>
      </c>
      <c r="AL56" s="81" t="e">
        <f>IF(($AH56+AL$15)&lt;Regelungszeit!$W$15,Regelungszeit!$X$14,IF(($AH56+AL$15)&lt;Regelungszeit!$W$16,Regelungszeit!$X$15,IF(($AH56+AL$15)&lt;Regelungszeit!$W$17,Regelungszeit!$X$16,IF(($AH56+AL$15)&lt;Regelungszeit!$W$18,Regelungszeit!$X$17,IF(($AH56+AL$15)&lt;Regelungszeit!$W$19,Regelungszeit!$X$18,IF(($AH56+AL$15)&lt;Regelungszeit!$W$20,Regelungszeit!$X$19,IF(($AH56+AL$15)&lt;Regelungszeit!$W$21,Regelungszeit!$X$20,IF(($AH56+AL$15)&lt;Regelungszeit!$W$22,Regelungszeit!$X$21,IF(($AH56+AL$15)&lt;Regelungszeit!$W$23,Regelungszeit!$X$22,Regelungszeit!$X$23)))))))))</f>
        <v>#N/A</v>
      </c>
      <c r="AM56" s="81" t="e">
        <f>IF(($AH56+AM$15)&lt;Regelungszeit!$W$15,Regelungszeit!$X$14,IF(($AH56+AM$15)&lt;Regelungszeit!$W$16,Regelungszeit!$X$15,IF(($AH56+AM$15)&lt;Regelungszeit!$W$17,Regelungszeit!$X$16,IF(($AH56+AM$15)&lt;Regelungszeit!$W$18,Regelungszeit!$X$17,IF(($AH56+AM$15)&lt;Regelungszeit!$W$19,Regelungszeit!$X$18,IF(($AH56+AM$15)&lt;Regelungszeit!$W$20,Regelungszeit!$X$19,IF(($AH56+AM$15)&lt;Regelungszeit!$W$21,Regelungszeit!$X$20,IF(($AH56+AM$15)&lt;Regelungszeit!$W$22,Regelungszeit!$X$21,IF(($AH56+AM$15)&lt;Regelungszeit!$W$23,Regelungszeit!$X$22,Regelungszeit!$X$23)))))))))</f>
        <v>#N/A</v>
      </c>
      <c r="AN56" s="81" t="e">
        <f>IF(($AH56+AN$15)&lt;Regelungszeit!$W$15,Regelungszeit!$X$14,IF(($AH56+AN$15)&lt;Regelungszeit!$W$16,Regelungszeit!$X$15,IF(($AH56+AN$15)&lt;Regelungszeit!$W$17,Regelungszeit!$X$16,IF(($AH56+AN$15)&lt;Regelungszeit!$W$18,Regelungszeit!$X$17,IF(($AH56+AN$15)&lt;Regelungszeit!$W$19,Regelungszeit!$X$18,IF(($AH56+AN$15)&lt;Regelungszeit!$W$20,Regelungszeit!$X$19,IF(($AH56+AN$15)&lt;Regelungszeit!$W$21,Regelungszeit!$X$20,IF(($AH56+AN$15)&lt;Regelungszeit!$W$22,Regelungszeit!$X$21,IF(($AH56+AN$15)&lt;Regelungszeit!$W$23,Regelungszeit!$X$22,Regelungszeit!$X$23)))))))))</f>
        <v>#N/A</v>
      </c>
      <c r="AO56" s="81" t="e">
        <f>IF(($AH56+AO$15)&lt;Regelungszeit!$W$15,Regelungszeit!$X$14,IF(($AH56+AO$15)&lt;Regelungszeit!$W$16,Regelungszeit!$X$15,IF(($AH56+AO$15)&lt;Regelungszeit!$W$17,Regelungszeit!$X$16,IF(($AH56+AO$15)&lt;Regelungszeit!$W$18,Regelungszeit!$X$17,IF(($AH56+AO$15)&lt;Regelungszeit!$W$19,Regelungszeit!$X$18,IF(($AH56+AO$15)&lt;Regelungszeit!$W$20,Regelungszeit!$X$19,IF(($AH56+AO$15)&lt;Regelungszeit!$W$21,Regelungszeit!$X$20,IF(($AH56+AO$15)&lt;Regelungszeit!$W$22,Regelungszeit!$X$21,IF(($AH56+AO$15)&lt;Regelungszeit!$W$23,Regelungszeit!$X$22,Regelungszeit!$X$23)))))))))</f>
        <v>#N/A</v>
      </c>
      <c r="AP56" s="81" t="e">
        <f>IF(($AH56+AP$15)&lt;Regelungszeit!$W$15,Regelungszeit!$X$14,IF(($AH56+AP$15)&lt;Regelungszeit!$W$16,Regelungszeit!$X$15,IF(($AH56+AP$15)&lt;Regelungszeit!$W$17,Regelungszeit!$X$16,IF(($AH56+AP$15)&lt;Regelungszeit!$W$18,Regelungszeit!$X$17,IF(($AH56+AP$15)&lt;Regelungszeit!$W$19,Regelungszeit!$X$18,IF(($AH56+AP$15)&lt;Regelungszeit!$W$20,Regelungszeit!$X$19,IF(($AH56+AP$15)&lt;Regelungszeit!$W$21,Regelungszeit!$X$20,IF(($AH56+AP$15)&lt;Regelungszeit!$W$22,Regelungszeit!$X$21,IF(($AH56+AP$15)&lt;Regelungszeit!$W$23,Regelungszeit!$X$22,Regelungszeit!$X$23)))))))))</f>
        <v>#N/A</v>
      </c>
      <c r="AQ56" s="81" t="e">
        <f>IF(($AH56+AQ$15)&lt;Regelungszeit!$W$15,Regelungszeit!$X$14,IF(($AH56+AQ$15)&lt;Regelungszeit!$W$16,Regelungszeit!$X$15,IF(($AH56+AQ$15)&lt;Regelungszeit!$W$17,Regelungszeit!$X$16,IF(($AH56+AQ$15)&lt;Regelungszeit!$W$18,Regelungszeit!$X$17,IF(($AH56+AQ$15)&lt;Regelungszeit!$W$19,Regelungszeit!$X$18,IF(($AH56+AQ$15)&lt;Regelungszeit!$W$20,Regelungszeit!$X$19,IF(($AH56+AQ$15)&lt;Regelungszeit!$W$21,Regelungszeit!$X$20,IF(($AH56+AQ$15)&lt;Regelungszeit!$W$22,Regelungszeit!$X$21,IF(($AH56+AQ$15)&lt;Regelungszeit!$W$23,Regelungszeit!$X$22,Regelungszeit!$X$23)))))))))</f>
        <v>#N/A</v>
      </c>
      <c r="AR56" s="81" t="e">
        <f>IF(($AH56+AR$15)&lt;Regelungszeit!$W$15,Regelungszeit!$X$14,IF(($AH56+AR$15)&lt;Regelungszeit!$W$16,Regelungszeit!$X$15,IF(($AH56+AR$15)&lt;Regelungszeit!$W$17,Regelungszeit!$X$16,IF(($AH56+AR$15)&lt;Regelungszeit!$W$18,Regelungszeit!$X$17,IF(($AH56+AR$15)&lt;Regelungszeit!$W$19,Regelungszeit!$X$18,IF(($AH56+AR$15)&lt;Regelungszeit!$W$20,Regelungszeit!$X$19,IF(($AH56+AR$15)&lt;Regelungszeit!$W$21,Regelungszeit!$X$20,IF(($AH56+AR$15)&lt;Regelungszeit!$W$22,Regelungszeit!$X$21,IF(($AH56+AR$15)&lt;Regelungszeit!$W$23,Regelungszeit!$X$22,Regelungszeit!$X$23)))))))))</f>
        <v>#N/A</v>
      </c>
      <c r="AS56" s="81" t="e">
        <f>IF(($AH56+AS$15)&lt;Regelungszeit!$W$15,Regelungszeit!$X$14,IF(($AH56+AS$15)&lt;Regelungszeit!$W$16,Regelungszeit!$X$15,IF(($AH56+AS$15)&lt;Regelungszeit!$W$17,Regelungszeit!$X$16,IF(($AH56+AS$15)&lt;Regelungszeit!$W$18,Regelungszeit!$X$17,IF(($AH56+AS$15)&lt;Regelungszeit!$W$19,Regelungszeit!$X$18,IF(($AH56+AS$15)&lt;Regelungszeit!$W$20,Regelungszeit!$X$19,IF(($AH56+AS$15)&lt;Regelungszeit!$W$21,Regelungszeit!$X$20,IF(($AH56+AS$15)&lt;Regelungszeit!$W$22,Regelungszeit!$X$21,IF(($AH56+AS$15)&lt;Regelungszeit!$W$23,Regelungszeit!$X$22,Regelungszeit!$X$23)))))))))</f>
        <v>#N/A</v>
      </c>
      <c r="AT56" s="81" t="e">
        <f>IF(($AH56+AT$15)&lt;Regelungszeit!$W$15,Regelungszeit!$X$14,IF(($AH56+AT$15)&lt;Regelungszeit!$W$16,Regelungszeit!$X$15,IF(($AH56+AT$15)&lt;Regelungszeit!$W$17,Regelungszeit!$X$16,IF(($AH56+AT$15)&lt;Regelungszeit!$W$18,Regelungszeit!$X$17,IF(($AH56+AT$15)&lt;Regelungszeit!$W$19,Regelungszeit!$X$18,IF(($AH56+AT$15)&lt;Regelungszeit!$W$20,Regelungszeit!$X$19,IF(($AH56+AT$15)&lt;Regelungszeit!$W$21,Regelungszeit!$X$20,IF(($AH56+AT$15)&lt;Regelungszeit!$W$22,Regelungszeit!$X$21,IF(($AH56+AT$15)&lt;Regelungszeit!$W$23,Regelungszeit!$X$22,Regelungszeit!$X$23)))))))))</f>
        <v>#N/A</v>
      </c>
      <c r="AU56" s="81" t="e">
        <f>IF(($AH56+AU$15)&lt;Regelungszeit!$W$15,Regelungszeit!$X$14,IF(($AH56+AU$15)&lt;Regelungszeit!$W$16,Regelungszeit!$X$15,IF(($AH56+AU$15)&lt;Regelungszeit!$W$17,Regelungszeit!$X$16,IF(($AH56+AU$15)&lt;Regelungszeit!$W$18,Regelungszeit!$X$17,IF(($AH56+AU$15)&lt;Regelungszeit!$W$19,Regelungszeit!$X$18,IF(($AH56+AU$15)&lt;Regelungszeit!$W$20,Regelungszeit!$X$19,IF(($AH56+AU$15)&lt;Regelungszeit!$W$21,Regelungszeit!$X$20,IF(($AH56+AU$15)&lt;Regelungszeit!$W$22,Regelungszeit!$X$21,IF(($AH56+AU$15)&lt;Regelungszeit!$W$23,Regelungszeit!$X$22,Regelungszeit!$X$23)))))))))</f>
        <v>#N/A</v>
      </c>
      <c r="AV56" s="81" t="e">
        <f>IF(($AH56+AV$15)&lt;Regelungszeit!$W$15,Regelungszeit!$X$14,IF(($AH56+AV$15)&lt;Regelungszeit!$W$16,Regelungszeit!$X$15,IF(($AH56+AV$15)&lt;Regelungszeit!$W$17,Regelungszeit!$X$16,IF(($AH56+AV$15)&lt;Regelungszeit!$W$18,Regelungszeit!$X$17,IF(($AH56+AV$15)&lt;Regelungszeit!$W$19,Regelungszeit!$X$18,IF(($AH56+AV$15)&lt;Regelungszeit!$W$20,Regelungszeit!$X$19,IF(($AH56+AV$15)&lt;Regelungszeit!$W$21,Regelungszeit!$X$20,IF(($AH56+AV$15)&lt;Regelungszeit!$W$22,Regelungszeit!$X$21,IF(($AH56+AV$15)&lt;Regelungszeit!$W$23,Regelungszeit!$X$22,Regelungszeit!$X$23)))))))))</f>
        <v>#N/A</v>
      </c>
      <c r="AW56" s="81" t="e">
        <f>IF(($AH56+AW$15)&lt;Regelungszeit!$W$15,Regelungszeit!$X$14,IF(($AH56+AW$15)&lt;Regelungszeit!$W$16,Regelungszeit!$X$15,IF(($AH56+AW$15)&lt;Regelungszeit!$W$17,Regelungszeit!$X$16,IF(($AH56+AW$15)&lt;Regelungszeit!$W$18,Regelungszeit!$X$17,IF(($AH56+AW$15)&lt;Regelungszeit!$W$19,Regelungszeit!$X$18,IF(($AH56+AW$15)&lt;Regelungszeit!$W$20,Regelungszeit!$X$19,IF(($AH56+AW$15)&lt;Regelungszeit!$W$21,Regelungszeit!$X$20,IF(($AH56+AW$15)&lt;Regelungszeit!$W$22,Regelungszeit!$X$21,IF(($AH56+AW$15)&lt;Regelungszeit!$W$23,Regelungszeit!$X$22,Regelungszeit!$X$23)))))))))</f>
        <v>#N/A</v>
      </c>
      <c r="AX56" s="82" t="e">
        <f t="shared" si="14"/>
        <v>#N/A</v>
      </c>
    </row>
    <row r="57" spans="1:50">
      <c r="A57" s="56" t="e">
        <f>IF(B57=Regelungszeit!$F$31,"Ende Regelung",IF(B57=Regelungszeit!$F$32,"Ende Hochfahrrampe",""))</f>
        <v>#N/A</v>
      </c>
      <c r="B57" s="57">
        <v>43</v>
      </c>
      <c r="C57" s="58" t="e">
        <f t="shared" si="15"/>
        <v>#N/A</v>
      </c>
      <c r="D57" s="59" t="e">
        <f t="shared" si="16"/>
        <v>#N/A</v>
      </c>
      <c r="E57" s="155"/>
      <c r="F57" s="247" t="e">
        <f>MATCH(INT(C57),Zuteilung!A:A,0)</f>
        <v>#N/A</v>
      </c>
      <c r="G57" s="61" t="e">
        <f>IF(OR(C57&lt;INDEX(Zuteilung!C:C,F57),C57&gt;INDEX(Zuteilung!D:D,F57)),FALSE,TRUE)</f>
        <v>#N/A</v>
      </c>
      <c r="H57" s="60" t="e">
        <f>IF(B57&lt;=Regelungszeit!$F$32,H56+Regelungszeit!$F$28,"")</f>
        <v>#N/A</v>
      </c>
      <c r="I57" s="60"/>
      <c r="J57" s="60"/>
      <c r="K57" s="60"/>
      <c r="L57" s="61" t="e">
        <f t="shared" si="17"/>
        <v>#N/A</v>
      </c>
      <c r="M57" s="106" t="e">
        <f t="shared" si="19"/>
        <v>#N/A</v>
      </c>
      <c r="N57" s="61" t="e">
        <f>IF(M57="","",IF(M57=1,0,IF(M57=1,0,Dateneingabe!$G$10*M57)))</f>
        <v>#N/A</v>
      </c>
      <c r="O57" s="252">
        <f t="shared" si="9"/>
        <v>0</v>
      </c>
      <c r="P57" s="63">
        <f>IF(O57="","",O57*(Dateneingabe!$G$10/100))</f>
        <v>0</v>
      </c>
      <c r="Q57" s="63">
        <f t="shared" si="10"/>
        <v>0</v>
      </c>
      <c r="R57" s="63" t="e">
        <f>IF(C57="","",IF(Dateneingabe!$G$17&lt;40909,Zeitreihe!P57,Zeitreihe!Q57))</f>
        <v>#N/A</v>
      </c>
      <c r="S57" s="68" t="str">
        <f>IF($T$14=0,"",IF(H57="","",IF(E57="","Ist-Arbeit fehlt",IF(L57&gt;Dateneingabe!$G$8,"Ist-Arbeit unplausibel",""))))</f>
        <v/>
      </c>
      <c r="T57" s="30">
        <f t="shared" si="18"/>
        <v>0</v>
      </c>
      <c r="U57" s="30">
        <f t="shared" si="6"/>
        <v>0</v>
      </c>
      <c r="X57" s="80"/>
      <c r="Y57" s="79"/>
      <c r="Z57" s="81"/>
      <c r="AA57" s="81"/>
      <c r="AB57" s="81"/>
      <c r="AC57" s="81"/>
      <c r="AD57" s="81"/>
      <c r="AE57" s="81"/>
      <c r="AF57" s="30" t="e">
        <f t="shared" si="20"/>
        <v>#N/A</v>
      </c>
      <c r="AG57" s="80" t="e">
        <f t="shared" si="11"/>
        <v>#N/A</v>
      </c>
      <c r="AH57" s="79" t="e">
        <f t="shared" si="21"/>
        <v>#N/A</v>
      </c>
      <c r="AI57" s="81" t="e">
        <f>IF(($AH57+AI$15)&lt;Regelungszeit!$W$15,Regelungszeit!$X$14,IF(($AH57+AI$15)&lt;Regelungszeit!$W$16,Regelungszeit!$X$15,IF(($AH57+AI$15)&lt;Regelungszeit!$W$17,Regelungszeit!$X$16,IF(($AH57+AI$15)&lt;Regelungszeit!$W$18,Regelungszeit!$X$17,IF(($AH57+AI$15)&lt;Regelungszeit!$W$19,Regelungszeit!$X$18,IF(($AH57+AI$15)&lt;Regelungszeit!$W$20,Regelungszeit!$X$19,IF(($AH57+AI$15)&lt;Regelungszeit!$W$21,Regelungszeit!$X$20,IF(($AH57+AI$15)&lt;Regelungszeit!$W$22,Regelungszeit!$X$21,IF(($AH57+AI$15)&lt;Regelungszeit!$W$23,Regelungszeit!$X$22,Regelungszeit!$X$23)))))))))</f>
        <v>#N/A</v>
      </c>
      <c r="AJ57" s="81" t="e">
        <f>IF(($AH57+AJ$15)&lt;Regelungszeit!$W$15,Regelungszeit!$X$14,IF(($AH57+AJ$15)&lt;Regelungszeit!$W$16,Regelungszeit!$X$15,IF(($AH57+AJ$15)&lt;Regelungszeit!$W$17,Regelungszeit!$X$16,IF(($AH57+AJ$15)&lt;Regelungszeit!$W$18,Regelungszeit!$X$17,IF(($AH57+AJ$15)&lt;Regelungszeit!$W$19,Regelungszeit!$X$18,IF(($AH57+AJ$15)&lt;Regelungszeit!$W$20,Regelungszeit!$X$19,IF(($AH57+AJ$15)&lt;Regelungszeit!$W$21,Regelungszeit!$X$20,IF(($AH57+AJ$15)&lt;Regelungszeit!$W$22,Regelungszeit!$X$21,IF(($AH57+AJ$15)&lt;Regelungszeit!$W$23,Regelungszeit!$X$22,Regelungszeit!$X$23)))))))))</f>
        <v>#N/A</v>
      </c>
      <c r="AK57" s="81" t="e">
        <f>IF(($AH57+AK$15)&lt;Regelungszeit!$W$15,Regelungszeit!$X$14,IF(($AH57+AK$15)&lt;Regelungszeit!$W$16,Regelungszeit!$X$15,IF(($AH57+AK$15)&lt;Regelungszeit!$W$17,Regelungszeit!$X$16,IF(($AH57+AK$15)&lt;Regelungszeit!$W$18,Regelungszeit!$X$17,IF(($AH57+AK$15)&lt;Regelungszeit!$W$19,Regelungszeit!$X$18,IF(($AH57+AK$15)&lt;Regelungszeit!$W$20,Regelungszeit!$X$19,IF(($AH57+AK$15)&lt;Regelungszeit!$W$21,Regelungszeit!$X$20,IF(($AH57+AK$15)&lt;Regelungszeit!$W$22,Regelungszeit!$X$21,IF(($AH57+AK$15)&lt;Regelungszeit!$W$23,Regelungszeit!$X$22,Regelungszeit!$X$23)))))))))</f>
        <v>#N/A</v>
      </c>
      <c r="AL57" s="81" t="e">
        <f>IF(($AH57+AL$15)&lt;Regelungszeit!$W$15,Regelungszeit!$X$14,IF(($AH57+AL$15)&lt;Regelungszeit!$W$16,Regelungszeit!$X$15,IF(($AH57+AL$15)&lt;Regelungszeit!$W$17,Regelungszeit!$X$16,IF(($AH57+AL$15)&lt;Regelungszeit!$W$18,Regelungszeit!$X$17,IF(($AH57+AL$15)&lt;Regelungszeit!$W$19,Regelungszeit!$X$18,IF(($AH57+AL$15)&lt;Regelungszeit!$W$20,Regelungszeit!$X$19,IF(($AH57+AL$15)&lt;Regelungszeit!$W$21,Regelungszeit!$X$20,IF(($AH57+AL$15)&lt;Regelungszeit!$W$22,Regelungszeit!$X$21,IF(($AH57+AL$15)&lt;Regelungszeit!$W$23,Regelungszeit!$X$22,Regelungszeit!$X$23)))))))))</f>
        <v>#N/A</v>
      </c>
      <c r="AM57" s="81" t="e">
        <f>IF(($AH57+AM$15)&lt;Regelungszeit!$W$15,Regelungszeit!$X$14,IF(($AH57+AM$15)&lt;Regelungszeit!$W$16,Regelungszeit!$X$15,IF(($AH57+AM$15)&lt;Regelungszeit!$W$17,Regelungszeit!$X$16,IF(($AH57+AM$15)&lt;Regelungszeit!$W$18,Regelungszeit!$X$17,IF(($AH57+AM$15)&lt;Regelungszeit!$W$19,Regelungszeit!$X$18,IF(($AH57+AM$15)&lt;Regelungszeit!$W$20,Regelungszeit!$X$19,IF(($AH57+AM$15)&lt;Regelungszeit!$W$21,Regelungszeit!$X$20,IF(($AH57+AM$15)&lt;Regelungszeit!$W$22,Regelungszeit!$X$21,IF(($AH57+AM$15)&lt;Regelungszeit!$W$23,Regelungszeit!$X$22,Regelungszeit!$X$23)))))))))</f>
        <v>#N/A</v>
      </c>
      <c r="AN57" s="81" t="e">
        <f>IF(($AH57+AN$15)&lt;Regelungszeit!$W$15,Regelungszeit!$X$14,IF(($AH57+AN$15)&lt;Regelungszeit!$W$16,Regelungszeit!$X$15,IF(($AH57+AN$15)&lt;Regelungszeit!$W$17,Regelungszeit!$X$16,IF(($AH57+AN$15)&lt;Regelungszeit!$W$18,Regelungszeit!$X$17,IF(($AH57+AN$15)&lt;Regelungszeit!$W$19,Regelungszeit!$X$18,IF(($AH57+AN$15)&lt;Regelungszeit!$W$20,Regelungszeit!$X$19,IF(($AH57+AN$15)&lt;Regelungszeit!$W$21,Regelungszeit!$X$20,IF(($AH57+AN$15)&lt;Regelungszeit!$W$22,Regelungszeit!$X$21,IF(($AH57+AN$15)&lt;Regelungszeit!$W$23,Regelungszeit!$X$22,Regelungszeit!$X$23)))))))))</f>
        <v>#N/A</v>
      </c>
      <c r="AO57" s="81" t="e">
        <f>IF(($AH57+AO$15)&lt;Regelungszeit!$W$15,Regelungszeit!$X$14,IF(($AH57+AO$15)&lt;Regelungszeit!$W$16,Regelungszeit!$X$15,IF(($AH57+AO$15)&lt;Regelungszeit!$W$17,Regelungszeit!$X$16,IF(($AH57+AO$15)&lt;Regelungszeit!$W$18,Regelungszeit!$X$17,IF(($AH57+AO$15)&lt;Regelungszeit!$W$19,Regelungszeit!$X$18,IF(($AH57+AO$15)&lt;Regelungszeit!$W$20,Regelungszeit!$X$19,IF(($AH57+AO$15)&lt;Regelungszeit!$W$21,Regelungszeit!$X$20,IF(($AH57+AO$15)&lt;Regelungszeit!$W$22,Regelungszeit!$X$21,IF(($AH57+AO$15)&lt;Regelungszeit!$W$23,Regelungszeit!$X$22,Regelungszeit!$X$23)))))))))</f>
        <v>#N/A</v>
      </c>
      <c r="AP57" s="81" t="e">
        <f>IF(($AH57+AP$15)&lt;Regelungszeit!$W$15,Regelungszeit!$X$14,IF(($AH57+AP$15)&lt;Regelungszeit!$W$16,Regelungszeit!$X$15,IF(($AH57+AP$15)&lt;Regelungszeit!$W$17,Regelungszeit!$X$16,IF(($AH57+AP$15)&lt;Regelungszeit!$W$18,Regelungszeit!$X$17,IF(($AH57+AP$15)&lt;Regelungszeit!$W$19,Regelungszeit!$X$18,IF(($AH57+AP$15)&lt;Regelungszeit!$W$20,Regelungszeit!$X$19,IF(($AH57+AP$15)&lt;Regelungszeit!$W$21,Regelungszeit!$X$20,IF(($AH57+AP$15)&lt;Regelungszeit!$W$22,Regelungszeit!$X$21,IF(($AH57+AP$15)&lt;Regelungszeit!$W$23,Regelungszeit!$X$22,Regelungszeit!$X$23)))))))))</f>
        <v>#N/A</v>
      </c>
      <c r="AQ57" s="81" t="e">
        <f>IF(($AH57+AQ$15)&lt;Regelungszeit!$W$15,Regelungszeit!$X$14,IF(($AH57+AQ$15)&lt;Regelungszeit!$W$16,Regelungszeit!$X$15,IF(($AH57+AQ$15)&lt;Regelungszeit!$W$17,Regelungszeit!$X$16,IF(($AH57+AQ$15)&lt;Regelungszeit!$W$18,Regelungszeit!$X$17,IF(($AH57+AQ$15)&lt;Regelungszeit!$W$19,Regelungszeit!$X$18,IF(($AH57+AQ$15)&lt;Regelungszeit!$W$20,Regelungszeit!$X$19,IF(($AH57+AQ$15)&lt;Regelungszeit!$W$21,Regelungszeit!$X$20,IF(($AH57+AQ$15)&lt;Regelungszeit!$W$22,Regelungszeit!$X$21,IF(($AH57+AQ$15)&lt;Regelungszeit!$W$23,Regelungszeit!$X$22,Regelungszeit!$X$23)))))))))</f>
        <v>#N/A</v>
      </c>
      <c r="AR57" s="81" t="e">
        <f>IF(($AH57+AR$15)&lt;Regelungszeit!$W$15,Regelungszeit!$X$14,IF(($AH57+AR$15)&lt;Regelungszeit!$W$16,Regelungszeit!$X$15,IF(($AH57+AR$15)&lt;Regelungszeit!$W$17,Regelungszeit!$X$16,IF(($AH57+AR$15)&lt;Regelungszeit!$W$18,Regelungszeit!$X$17,IF(($AH57+AR$15)&lt;Regelungszeit!$W$19,Regelungszeit!$X$18,IF(($AH57+AR$15)&lt;Regelungszeit!$W$20,Regelungszeit!$X$19,IF(($AH57+AR$15)&lt;Regelungszeit!$W$21,Regelungszeit!$X$20,IF(($AH57+AR$15)&lt;Regelungszeit!$W$22,Regelungszeit!$X$21,IF(($AH57+AR$15)&lt;Regelungszeit!$W$23,Regelungszeit!$X$22,Regelungszeit!$X$23)))))))))</f>
        <v>#N/A</v>
      </c>
      <c r="AS57" s="81" t="e">
        <f>IF(($AH57+AS$15)&lt;Regelungszeit!$W$15,Regelungszeit!$X$14,IF(($AH57+AS$15)&lt;Regelungszeit!$W$16,Regelungszeit!$X$15,IF(($AH57+AS$15)&lt;Regelungszeit!$W$17,Regelungszeit!$X$16,IF(($AH57+AS$15)&lt;Regelungszeit!$W$18,Regelungszeit!$X$17,IF(($AH57+AS$15)&lt;Regelungszeit!$W$19,Regelungszeit!$X$18,IF(($AH57+AS$15)&lt;Regelungszeit!$W$20,Regelungszeit!$X$19,IF(($AH57+AS$15)&lt;Regelungszeit!$W$21,Regelungszeit!$X$20,IF(($AH57+AS$15)&lt;Regelungszeit!$W$22,Regelungszeit!$X$21,IF(($AH57+AS$15)&lt;Regelungszeit!$W$23,Regelungszeit!$X$22,Regelungszeit!$X$23)))))))))</f>
        <v>#N/A</v>
      </c>
      <c r="AT57" s="81" t="e">
        <f>IF(($AH57+AT$15)&lt;Regelungszeit!$W$15,Regelungszeit!$X$14,IF(($AH57+AT$15)&lt;Regelungszeit!$W$16,Regelungszeit!$X$15,IF(($AH57+AT$15)&lt;Regelungszeit!$W$17,Regelungszeit!$X$16,IF(($AH57+AT$15)&lt;Regelungszeit!$W$18,Regelungszeit!$X$17,IF(($AH57+AT$15)&lt;Regelungszeit!$W$19,Regelungszeit!$X$18,IF(($AH57+AT$15)&lt;Regelungszeit!$W$20,Regelungszeit!$X$19,IF(($AH57+AT$15)&lt;Regelungszeit!$W$21,Regelungszeit!$X$20,IF(($AH57+AT$15)&lt;Regelungszeit!$W$22,Regelungszeit!$X$21,IF(($AH57+AT$15)&lt;Regelungszeit!$W$23,Regelungszeit!$X$22,Regelungszeit!$X$23)))))))))</f>
        <v>#N/A</v>
      </c>
      <c r="AU57" s="81" t="e">
        <f>IF(($AH57+AU$15)&lt;Regelungszeit!$W$15,Regelungszeit!$X$14,IF(($AH57+AU$15)&lt;Regelungszeit!$W$16,Regelungszeit!$X$15,IF(($AH57+AU$15)&lt;Regelungszeit!$W$17,Regelungszeit!$X$16,IF(($AH57+AU$15)&lt;Regelungszeit!$W$18,Regelungszeit!$X$17,IF(($AH57+AU$15)&lt;Regelungszeit!$W$19,Regelungszeit!$X$18,IF(($AH57+AU$15)&lt;Regelungszeit!$W$20,Regelungszeit!$X$19,IF(($AH57+AU$15)&lt;Regelungszeit!$W$21,Regelungszeit!$X$20,IF(($AH57+AU$15)&lt;Regelungszeit!$W$22,Regelungszeit!$X$21,IF(($AH57+AU$15)&lt;Regelungszeit!$W$23,Regelungszeit!$X$22,Regelungszeit!$X$23)))))))))</f>
        <v>#N/A</v>
      </c>
      <c r="AV57" s="81" t="e">
        <f>IF(($AH57+AV$15)&lt;Regelungszeit!$W$15,Regelungszeit!$X$14,IF(($AH57+AV$15)&lt;Regelungszeit!$W$16,Regelungszeit!$X$15,IF(($AH57+AV$15)&lt;Regelungszeit!$W$17,Regelungszeit!$X$16,IF(($AH57+AV$15)&lt;Regelungszeit!$W$18,Regelungszeit!$X$17,IF(($AH57+AV$15)&lt;Regelungszeit!$W$19,Regelungszeit!$X$18,IF(($AH57+AV$15)&lt;Regelungszeit!$W$20,Regelungszeit!$X$19,IF(($AH57+AV$15)&lt;Regelungszeit!$W$21,Regelungszeit!$X$20,IF(($AH57+AV$15)&lt;Regelungszeit!$W$22,Regelungszeit!$X$21,IF(($AH57+AV$15)&lt;Regelungszeit!$W$23,Regelungszeit!$X$22,Regelungszeit!$X$23)))))))))</f>
        <v>#N/A</v>
      </c>
      <c r="AW57" s="81" t="e">
        <f>IF(($AH57+AW$15)&lt;Regelungszeit!$W$15,Regelungszeit!$X$14,IF(($AH57+AW$15)&lt;Regelungszeit!$W$16,Regelungszeit!$X$15,IF(($AH57+AW$15)&lt;Regelungszeit!$W$17,Regelungszeit!$X$16,IF(($AH57+AW$15)&lt;Regelungszeit!$W$18,Regelungszeit!$X$17,IF(($AH57+AW$15)&lt;Regelungszeit!$W$19,Regelungszeit!$X$18,IF(($AH57+AW$15)&lt;Regelungszeit!$W$20,Regelungszeit!$X$19,IF(($AH57+AW$15)&lt;Regelungszeit!$W$21,Regelungszeit!$X$20,IF(($AH57+AW$15)&lt;Regelungszeit!$W$22,Regelungszeit!$X$21,IF(($AH57+AW$15)&lt;Regelungszeit!$W$23,Regelungszeit!$X$22,Regelungszeit!$X$23)))))))))</f>
        <v>#N/A</v>
      </c>
      <c r="AX57" s="82" t="e">
        <f t="shared" si="14"/>
        <v>#N/A</v>
      </c>
    </row>
    <row r="58" spans="1:50">
      <c r="A58" s="56" t="e">
        <f>IF(B58=Regelungszeit!$F$31,"Ende Regelung",IF(B58=Regelungszeit!$F$32,"Ende Hochfahrrampe",""))</f>
        <v>#N/A</v>
      </c>
      <c r="B58" s="57">
        <v>44</v>
      </c>
      <c r="C58" s="58" t="e">
        <f t="shared" si="15"/>
        <v>#N/A</v>
      </c>
      <c r="D58" s="59" t="e">
        <f t="shared" si="16"/>
        <v>#N/A</v>
      </c>
      <c r="E58" s="155"/>
      <c r="F58" s="247" t="e">
        <f>MATCH(INT(C58),Zuteilung!A:A,0)</f>
        <v>#N/A</v>
      </c>
      <c r="G58" s="61" t="e">
        <f>IF(OR(C58&lt;INDEX(Zuteilung!C:C,F58),C58&gt;INDEX(Zuteilung!D:D,F58)),FALSE,TRUE)</f>
        <v>#N/A</v>
      </c>
      <c r="H58" s="60" t="e">
        <f>IF(B58&lt;=Regelungszeit!$F$32,H57+Regelungszeit!$F$28,"")</f>
        <v>#N/A</v>
      </c>
      <c r="I58" s="60"/>
      <c r="J58" s="60"/>
      <c r="K58" s="60"/>
      <c r="L58" s="61" t="e">
        <f t="shared" si="17"/>
        <v>#N/A</v>
      </c>
      <c r="M58" s="106" t="e">
        <f t="shared" si="19"/>
        <v>#N/A</v>
      </c>
      <c r="N58" s="61" t="e">
        <f>IF(M58="","",IF(M58=1,0,IF(M58=1,0,Dateneingabe!$G$10*M58)))</f>
        <v>#N/A</v>
      </c>
      <c r="O58" s="252">
        <f t="shared" si="9"/>
        <v>0</v>
      </c>
      <c r="P58" s="63">
        <f>IF(O58="","",O58*(Dateneingabe!$G$10/100))</f>
        <v>0</v>
      </c>
      <c r="Q58" s="63">
        <f t="shared" si="10"/>
        <v>0</v>
      </c>
      <c r="R58" s="63" t="e">
        <f>IF(C58="","",IF(Dateneingabe!$G$17&lt;40909,Zeitreihe!P58,Zeitreihe!Q58))</f>
        <v>#N/A</v>
      </c>
      <c r="S58" s="68" t="str">
        <f>IF($T$14=0,"",IF(H58="","",IF(E58="","Ist-Arbeit fehlt",IF(L58&gt;Dateneingabe!$G$8,"Ist-Arbeit unplausibel",""))))</f>
        <v/>
      </c>
      <c r="T58" s="30">
        <f t="shared" si="18"/>
        <v>0</v>
      </c>
      <c r="U58" s="30">
        <f t="shared" si="6"/>
        <v>0</v>
      </c>
      <c r="X58" s="80"/>
      <c r="Y58" s="79"/>
      <c r="Z58" s="81"/>
      <c r="AA58" s="81"/>
      <c r="AB58" s="81"/>
      <c r="AC58" s="81"/>
      <c r="AD58" s="81"/>
      <c r="AE58" s="81"/>
      <c r="AF58" s="30" t="e">
        <f t="shared" si="20"/>
        <v>#N/A</v>
      </c>
      <c r="AG58" s="80" t="e">
        <f t="shared" si="11"/>
        <v>#N/A</v>
      </c>
      <c r="AH58" s="79" t="e">
        <f t="shared" si="21"/>
        <v>#N/A</v>
      </c>
      <c r="AI58" s="81" t="e">
        <f>IF(($AH58+AI$15)&lt;Regelungszeit!$W$15,Regelungszeit!$X$14,IF(($AH58+AI$15)&lt;Regelungszeit!$W$16,Regelungszeit!$X$15,IF(($AH58+AI$15)&lt;Regelungszeit!$W$17,Regelungszeit!$X$16,IF(($AH58+AI$15)&lt;Regelungszeit!$W$18,Regelungszeit!$X$17,IF(($AH58+AI$15)&lt;Regelungszeit!$W$19,Regelungszeit!$X$18,IF(($AH58+AI$15)&lt;Regelungszeit!$W$20,Regelungszeit!$X$19,IF(($AH58+AI$15)&lt;Regelungszeit!$W$21,Regelungszeit!$X$20,IF(($AH58+AI$15)&lt;Regelungszeit!$W$22,Regelungszeit!$X$21,IF(($AH58+AI$15)&lt;Regelungszeit!$W$23,Regelungszeit!$X$22,Regelungszeit!$X$23)))))))))</f>
        <v>#N/A</v>
      </c>
      <c r="AJ58" s="81" t="e">
        <f>IF(($AH58+AJ$15)&lt;Regelungszeit!$W$15,Regelungszeit!$X$14,IF(($AH58+AJ$15)&lt;Regelungszeit!$W$16,Regelungszeit!$X$15,IF(($AH58+AJ$15)&lt;Regelungszeit!$W$17,Regelungszeit!$X$16,IF(($AH58+AJ$15)&lt;Regelungszeit!$W$18,Regelungszeit!$X$17,IF(($AH58+AJ$15)&lt;Regelungszeit!$W$19,Regelungszeit!$X$18,IF(($AH58+AJ$15)&lt;Regelungszeit!$W$20,Regelungszeit!$X$19,IF(($AH58+AJ$15)&lt;Regelungszeit!$W$21,Regelungszeit!$X$20,IF(($AH58+AJ$15)&lt;Regelungszeit!$W$22,Regelungszeit!$X$21,IF(($AH58+AJ$15)&lt;Regelungszeit!$W$23,Regelungszeit!$X$22,Regelungszeit!$X$23)))))))))</f>
        <v>#N/A</v>
      </c>
      <c r="AK58" s="81" t="e">
        <f>IF(($AH58+AK$15)&lt;Regelungszeit!$W$15,Regelungszeit!$X$14,IF(($AH58+AK$15)&lt;Regelungszeit!$W$16,Regelungszeit!$X$15,IF(($AH58+AK$15)&lt;Regelungszeit!$W$17,Regelungszeit!$X$16,IF(($AH58+AK$15)&lt;Regelungszeit!$W$18,Regelungszeit!$X$17,IF(($AH58+AK$15)&lt;Regelungszeit!$W$19,Regelungszeit!$X$18,IF(($AH58+AK$15)&lt;Regelungszeit!$W$20,Regelungszeit!$X$19,IF(($AH58+AK$15)&lt;Regelungszeit!$W$21,Regelungszeit!$X$20,IF(($AH58+AK$15)&lt;Regelungszeit!$W$22,Regelungszeit!$X$21,IF(($AH58+AK$15)&lt;Regelungszeit!$W$23,Regelungszeit!$X$22,Regelungszeit!$X$23)))))))))</f>
        <v>#N/A</v>
      </c>
      <c r="AL58" s="81" t="e">
        <f>IF(($AH58+AL$15)&lt;Regelungszeit!$W$15,Regelungszeit!$X$14,IF(($AH58+AL$15)&lt;Regelungszeit!$W$16,Regelungszeit!$X$15,IF(($AH58+AL$15)&lt;Regelungszeit!$W$17,Regelungszeit!$X$16,IF(($AH58+AL$15)&lt;Regelungszeit!$W$18,Regelungszeit!$X$17,IF(($AH58+AL$15)&lt;Regelungszeit!$W$19,Regelungszeit!$X$18,IF(($AH58+AL$15)&lt;Regelungszeit!$W$20,Regelungszeit!$X$19,IF(($AH58+AL$15)&lt;Regelungszeit!$W$21,Regelungszeit!$X$20,IF(($AH58+AL$15)&lt;Regelungszeit!$W$22,Regelungszeit!$X$21,IF(($AH58+AL$15)&lt;Regelungszeit!$W$23,Regelungszeit!$X$22,Regelungszeit!$X$23)))))))))</f>
        <v>#N/A</v>
      </c>
      <c r="AM58" s="81" t="e">
        <f>IF(($AH58+AM$15)&lt;Regelungszeit!$W$15,Regelungszeit!$X$14,IF(($AH58+AM$15)&lt;Regelungszeit!$W$16,Regelungszeit!$X$15,IF(($AH58+AM$15)&lt;Regelungszeit!$W$17,Regelungszeit!$X$16,IF(($AH58+AM$15)&lt;Regelungszeit!$W$18,Regelungszeit!$X$17,IF(($AH58+AM$15)&lt;Regelungszeit!$W$19,Regelungszeit!$X$18,IF(($AH58+AM$15)&lt;Regelungszeit!$W$20,Regelungszeit!$X$19,IF(($AH58+AM$15)&lt;Regelungszeit!$W$21,Regelungszeit!$X$20,IF(($AH58+AM$15)&lt;Regelungszeit!$W$22,Regelungszeit!$X$21,IF(($AH58+AM$15)&lt;Regelungszeit!$W$23,Regelungszeit!$X$22,Regelungszeit!$X$23)))))))))</f>
        <v>#N/A</v>
      </c>
      <c r="AN58" s="81" t="e">
        <f>IF(($AH58+AN$15)&lt;Regelungszeit!$W$15,Regelungszeit!$X$14,IF(($AH58+AN$15)&lt;Regelungszeit!$W$16,Regelungszeit!$X$15,IF(($AH58+AN$15)&lt;Regelungszeit!$W$17,Regelungszeit!$X$16,IF(($AH58+AN$15)&lt;Regelungszeit!$W$18,Regelungszeit!$X$17,IF(($AH58+AN$15)&lt;Regelungszeit!$W$19,Regelungszeit!$X$18,IF(($AH58+AN$15)&lt;Regelungszeit!$W$20,Regelungszeit!$X$19,IF(($AH58+AN$15)&lt;Regelungszeit!$W$21,Regelungszeit!$X$20,IF(($AH58+AN$15)&lt;Regelungszeit!$W$22,Regelungszeit!$X$21,IF(($AH58+AN$15)&lt;Regelungszeit!$W$23,Regelungszeit!$X$22,Regelungszeit!$X$23)))))))))</f>
        <v>#N/A</v>
      </c>
      <c r="AO58" s="81" t="e">
        <f>IF(($AH58+AO$15)&lt;Regelungszeit!$W$15,Regelungszeit!$X$14,IF(($AH58+AO$15)&lt;Regelungszeit!$W$16,Regelungszeit!$X$15,IF(($AH58+AO$15)&lt;Regelungszeit!$W$17,Regelungszeit!$X$16,IF(($AH58+AO$15)&lt;Regelungszeit!$W$18,Regelungszeit!$X$17,IF(($AH58+AO$15)&lt;Regelungszeit!$W$19,Regelungszeit!$X$18,IF(($AH58+AO$15)&lt;Regelungszeit!$W$20,Regelungszeit!$X$19,IF(($AH58+AO$15)&lt;Regelungszeit!$W$21,Regelungszeit!$X$20,IF(($AH58+AO$15)&lt;Regelungszeit!$W$22,Regelungszeit!$X$21,IF(($AH58+AO$15)&lt;Regelungszeit!$W$23,Regelungszeit!$X$22,Regelungszeit!$X$23)))))))))</f>
        <v>#N/A</v>
      </c>
      <c r="AP58" s="81" t="e">
        <f>IF(($AH58+AP$15)&lt;Regelungszeit!$W$15,Regelungszeit!$X$14,IF(($AH58+AP$15)&lt;Regelungszeit!$W$16,Regelungszeit!$X$15,IF(($AH58+AP$15)&lt;Regelungszeit!$W$17,Regelungszeit!$X$16,IF(($AH58+AP$15)&lt;Regelungszeit!$W$18,Regelungszeit!$X$17,IF(($AH58+AP$15)&lt;Regelungszeit!$W$19,Regelungszeit!$X$18,IF(($AH58+AP$15)&lt;Regelungszeit!$W$20,Regelungszeit!$X$19,IF(($AH58+AP$15)&lt;Regelungszeit!$W$21,Regelungszeit!$X$20,IF(($AH58+AP$15)&lt;Regelungszeit!$W$22,Regelungszeit!$X$21,IF(($AH58+AP$15)&lt;Regelungszeit!$W$23,Regelungszeit!$X$22,Regelungszeit!$X$23)))))))))</f>
        <v>#N/A</v>
      </c>
      <c r="AQ58" s="81" t="e">
        <f>IF(($AH58+AQ$15)&lt;Regelungszeit!$W$15,Regelungszeit!$X$14,IF(($AH58+AQ$15)&lt;Regelungszeit!$W$16,Regelungszeit!$X$15,IF(($AH58+AQ$15)&lt;Regelungszeit!$W$17,Regelungszeit!$X$16,IF(($AH58+AQ$15)&lt;Regelungszeit!$W$18,Regelungszeit!$X$17,IF(($AH58+AQ$15)&lt;Regelungszeit!$W$19,Regelungszeit!$X$18,IF(($AH58+AQ$15)&lt;Regelungszeit!$W$20,Regelungszeit!$X$19,IF(($AH58+AQ$15)&lt;Regelungszeit!$W$21,Regelungszeit!$X$20,IF(($AH58+AQ$15)&lt;Regelungszeit!$W$22,Regelungszeit!$X$21,IF(($AH58+AQ$15)&lt;Regelungszeit!$W$23,Regelungszeit!$X$22,Regelungszeit!$X$23)))))))))</f>
        <v>#N/A</v>
      </c>
      <c r="AR58" s="81" t="e">
        <f>IF(($AH58+AR$15)&lt;Regelungszeit!$W$15,Regelungszeit!$X$14,IF(($AH58+AR$15)&lt;Regelungszeit!$W$16,Regelungszeit!$X$15,IF(($AH58+AR$15)&lt;Regelungszeit!$W$17,Regelungszeit!$X$16,IF(($AH58+AR$15)&lt;Regelungszeit!$W$18,Regelungszeit!$X$17,IF(($AH58+AR$15)&lt;Regelungszeit!$W$19,Regelungszeit!$X$18,IF(($AH58+AR$15)&lt;Regelungszeit!$W$20,Regelungszeit!$X$19,IF(($AH58+AR$15)&lt;Regelungszeit!$W$21,Regelungszeit!$X$20,IF(($AH58+AR$15)&lt;Regelungszeit!$W$22,Regelungszeit!$X$21,IF(($AH58+AR$15)&lt;Regelungszeit!$W$23,Regelungszeit!$X$22,Regelungszeit!$X$23)))))))))</f>
        <v>#N/A</v>
      </c>
      <c r="AS58" s="81" t="e">
        <f>IF(($AH58+AS$15)&lt;Regelungszeit!$W$15,Regelungszeit!$X$14,IF(($AH58+AS$15)&lt;Regelungszeit!$W$16,Regelungszeit!$X$15,IF(($AH58+AS$15)&lt;Regelungszeit!$W$17,Regelungszeit!$X$16,IF(($AH58+AS$15)&lt;Regelungszeit!$W$18,Regelungszeit!$X$17,IF(($AH58+AS$15)&lt;Regelungszeit!$W$19,Regelungszeit!$X$18,IF(($AH58+AS$15)&lt;Regelungszeit!$W$20,Regelungszeit!$X$19,IF(($AH58+AS$15)&lt;Regelungszeit!$W$21,Regelungszeit!$X$20,IF(($AH58+AS$15)&lt;Regelungszeit!$W$22,Regelungszeit!$X$21,IF(($AH58+AS$15)&lt;Regelungszeit!$W$23,Regelungszeit!$X$22,Regelungszeit!$X$23)))))))))</f>
        <v>#N/A</v>
      </c>
      <c r="AT58" s="81" t="e">
        <f>IF(($AH58+AT$15)&lt;Regelungszeit!$W$15,Regelungszeit!$X$14,IF(($AH58+AT$15)&lt;Regelungszeit!$W$16,Regelungszeit!$X$15,IF(($AH58+AT$15)&lt;Regelungszeit!$W$17,Regelungszeit!$X$16,IF(($AH58+AT$15)&lt;Regelungszeit!$W$18,Regelungszeit!$X$17,IF(($AH58+AT$15)&lt;Regelungszeit!$W$19,Regelungszeit!$X$18,IF(($AH58+AT$15)&lt;Regelungszeit!$W$20,Regelungszeit!$X$19,IF(($AH58+AT$15)&lt;Regelungszeit!$W$21,Regelungszeit!$X$20,IF(($AH58+AT$15)&lt;Regelungszeit!$W$22,Regelungszeit!$X$21,IF(($AH58+AT$15)&lt;Regelungszeit!$W$23,Regelungszeit!$X$22,Regelungszeit!$X$23)))))))))</f>
        <v>#N/A</v>
      </c>
      <c r="AU58" s="81" t="e">
        <f>IF(($AH58+AU$15)&lt;Regelungszeit!$W$15,Regelungszeit!$X$14,IF(($AH58+AU$15)&lt;Regelungszeit!$W$16,Regelungszeit!$X$15,IF(($AH58+AU$15)&lt;Regelungszeit!$W$17,Regelungszeit!$X$16,IF(($AH58+AU$15)&lt;Regelungszeit!$W$18,Regelungszeit!$X$17,IF(($AH58+AU$15)&lt;Regelungszeit!$W$19,Regelungszeit!$X$18,IF(($AH58+AU$15)&lt;Regelungszeit!$W$20,Regelungszeit!$X$19,IF(($AH58+AU$15)&lt;Regelungszeit!$W$21,Regelungszeit!$X$20,IF(($AH58+AU$15)&lt;Regelungszeit!$W$22,Regelungszeit!$X$21,IF(($AH58+AU$15)&lt;Regelungszeit!$W$23,Regelungszeit!$X$22,Regelungszeit!$X$23)))))))))</f>
        <v>#N/A</v>
      </c>
      <c r="AV58" s="81" t="e">
        <f>IF(($AH58+AV$15)&lt;Regelungszeit!$W$15,Regelungszeit!$X$14,IF(($AH58+AV$15)&lt;Regelungszeit!$W$16,Regelungszeit!$X$15,IF(($AH58+AV$15)&lt;Regelungszeit!$W$17,Regelungszeit!$X$16,IF(($AH58+AV$15)&lt;Regelungszeit!$W$18,Regelungszeit!$X$17,IF(($AH58+AV$15)&lt;Regelungszeit!$W$19,Regelungszeit!$X$18,IF(($AH58+AV$15)&lt;Regelungszeit!$W$20,Regelungszeit!$X$19,IF(($AH58+AV$15)&lt;Regelungszeit!$W$21,Regelungszeit!$X$20,IF(($AH58+AV$15)&lt;Regelungszeit!$W$22,Regelungszeit!$X$21,IF(($AH58+AV$15)&lt;Regelungszeit!$W$23,Regelungszeit!$X$22,Regelungszeit!$X$23)))))))))</f>
        <v>#N/A</v>
      </c>
      <c r="AW58" s="81" t="e">
        <f>IF(($AH58+AW$15)&lt;Regelungszeit!$W$15,Regelungszeit!$X$14,IF(($AH58+AW$15)&lt;Regelungszeit!$W$16,Regelungszeit!$X$15,IF(($AH58+AW$15)&lt;Regelungszeit!$W$17,Regelungszeit!$X$16,IF(($AH58+AW$15)&lt;Regelungszeit!$W$18,Regelungszeit!$X$17,IF(($AH58+AW$15)&lt;Regelungszeit!$W$19,Regelungszeit!$X$18,IF(($AH58+AW$15)&lt;Regelungszeit!$W$20,Regelungszeit!$X$19,IF(($AH58+AW$15)&lt;Regelungszeit!$W$21,Regelungszeit!$X$20,IF(($AH58+AW$15)&lt;Regelungszeit!$W$22,Regelungszeit!$X$21,IF(($AH58+AW$15)&lt;Regelungszeit!$W$23,Regelungszeit!$X$22,Regelungszeit!$X$23)))))))))</f>
        <v>#N/A</v>
      </c>
      <c r="AX58" s="82" t="e">
        <f t="shared" si="14"/>
        <v>#N/A</v>
      </c>
    </row>
    <row r="59" spans="1:50">
      <c r="A59" s="56" t="e">
        <f>IF(B59=Regelungszeit!$F$31,"Ende Regelung",IF(B59=Regelungszeit!$F$32,"Ende Hochfahrrampe",""))</f>
        <v>#N/A</v>
      </c>
      <c r="B59" s="57">
        <v>45</v>
      </c>
      <c r="C59" s="58" t="e">
        <f t="shared" si="15"/>
        <v>#N/A</v>
      </c>
      <c r="D59" s="59" t="e">
        <f t="shared" si="16"/>
        <v>#N/A</v>
      </c>
      <c r="E59" s="155"/>
      <c r="F59" s="247" t="e">
        <f>MATCH(INT(C59),Zuteilung!A:A,0)</f>
        <v>#N/A</v>
      </c>
      <c r="G59" s="61" t="e">
        <f>IF(OR(C59&lt;INDEX(Zuteilung!C:C,F59),C59&gt;INDEX(Zuteilung!D:D,F59)),FALSE,TRUE)</f>
        <v>#N/A</v>
      </c>
      <c r="H59" s="60" t="e">
        <f>IF(B59&lt;=Regelungszeit!$F$32,H58+Regelungszeit!$F$28,"")</f>
        <v>#N/A</v>
      </c>
      <c r="I59" s="60"/>
      <c r="J59" s="60"/>
      <c r="K59" s="60"/>
      <c r="L59" s="61" t="e">
        <f t="shared" si="17"/>
        <v>#N/A</v>
      </c>
      <c r="M59" s="106" t="e">
        <f t="shared" si="19"/>
        <v>#N/A</v>
      </c>
      <c r="N59" s="61" t="e">
        <f>IF(M59="","",IF(M59=1,0,IF(M59=1,0,Dateneingabe!$G$10*M59)))</f>
        <v>#N/A</v>
      </c>
      <c r="O59" s="252">
        <f t="shared" si="9"/>
        <v>0</v>
      </c>
      <c r="P59" s="63">
        <f>IF(O59="","",O59*(Dateneingabe!$G$10/100))</f>
        <v>0</v>
      </c>
      <c r="Q59" s="63">
        <f t="shared" si="10"/>
        <v>0</v>
      </c>
      <c r="R59" s="63" t="e">
        <f>IF(C59="","",IF(Dateneingabe!$G$17&lt;40909,Zeitreihe!P59,Zeitreihe!Q59))</f>
        <v>#N/A</v>
      </c>
      <c r="S59" s="68" t="str">
        <f>IF($T$14=0,"",IF(H59="","",IF(E59="","Ist-Arbeit fehlt",IF(L59&gt;Dateneingabe!$G$8,"Ist-Arbeit unplausibel",""))))</f>
        <v/>
      </c>
      <c r="T59" s="30">
        <f t="shared" si="18"/>
        <v>0</v>
      </c>
      <c r="U59" s="30">
        <f t="shared" si="6"/>
        <v>0</v>
      </c>
      <c r="X59" s="80"/>
      <c r="Y59" s="79"/>
      <c r="Z59" s="81"/>
      <c r="AA59" s="81"/>
      <c r="AB59" s="81"/>
      <c r="AC59" s="81"/>
      <c r="AD59" s="81"/>
      <c r="AE59" s="81"/>
      <c r="AF59" s="30" t="e">
        <f t="shared" si="20"/>
        <v>#N/A</v>
      </c>
      <c r="AG59" s="80" t="e">
        <f t="shared" si="11"/>
        <v>#N/A</v>
      </c>
      <c r="AH59" s="79" t="e">
        <f t="shared" si="21"/>
        <v>#N/A</v>
      </c>
      <c r="AI59" s="81" t="e">
        <f>IF(($AH59+AI$15)&lt;Regelungszeit!$W$15,Regelungszeit!$X$14,IF(($AH59+AI$15)&lt;Regelungszeit!$W$16,Regelungszeit!$X$15,IF(($AH59+AI$15)&lt;Regelungszeit!$W$17,Regelungszeit!$X$16,IF(($AH59+AI$15)&lt;Regelungszeit!$W$18,Regelungszeit!$X$17,IF(($AH59+AI$15)&lt;Regelungszeit!$W$19,Regelungszeit!$X$18,IF(($AH59+AI$15)&lt;Regelungszeit!$W$20,Regelungszeit!$X$19,IF(($AH59+AI$15)&lt;Regelungszeit!$W$21,Regelungszeit!$X$20,IF(($AH59+AI$15)&lt;Regelungszeit!$W$22,Regelungszeit!$X$21,IF(($AH59+AI$15)&lt;Regelungszeit!$W$23,Regelungszeit!$X$22,Regelungszeit!$X$23)))))))))</f>
        <v>#N/A</v>
      </c>
      <c r="AJ59" s="81" t="e">
        <f>IF(($AH59+AJ$15)&lt;Regelungszeit!$W$15,Regelungszeit!$X$14,IF(($AH59+AJ$15)&lt;Regelungszeit!$W$16,Regelungszeit!$X$15,IF(($AH59+AJ$15)&lt;Regelungszeit!$W$17,Regelungszeit!$X$16,IF(($AH59+AJ$15)&lt;Regelungszeit!$W$18,Regelungszeit!$X$17,IF(($AH59+AJ$15)&lt;Regelungszeit!$W$19,Regelungszeit!$X$18,IF(($AH59+AJ$15)&lt;Regelungszeit!$W$20,Regelungszeit!$X$19,IF(($AH59+AJ$15)&lt;Regelungszeit!$W$21,Regelungszeit!$X$20,IF(($AH59+AJ$15)&lt;Regelungszeit!$W$22,Regelungszeit!$X$21,IF(($AH59+AJ$15)&lt;Regelungszeit!$W$23,Regelungszeit!$X$22,Regelungszeit!$X$23)))))))))</f>
        <v>#N/A</v>
      </c>
      <c r="AK59" s="81" t="e">
        <f>IF(($AH59+AK$15)&lt;Regelungszeit!$W$15,Regelungszeit!$X$14,IF(($AH59+AK$15)&lt;Regelungszeit!$W$16,Regelungszeit!$X$15,IF(($AH59+AK$15)&lt;Regelungszeit!$W$17,Regelungszeit!$X$16,IF(($AH59+AK$15)&lt;Regelungszeit!$W$18,Regelungszeit!$X$17,IF(($AH59+AK$15)&lt;Regelungszeit!$W$19,Regelungszeit!$X$18,IF(($AH59+AK$15)&lt;Regelungszeit!$W$20,Regelungszeit!$X$19,IF(($AH59+AK$15)&lt;Regelungszeit!$W$21,Regelungszeit!$X$20,IF(($AH59+AK$15)&lt;Regelungszeit!$W$22,Regelungszeit!$X$21,IF(($AH59+AK$15)&lt;Regelungszeit!$W$23,Regelungszeit!$X$22,Regelungszeit!$X$23)))))))))</f>
        <v>#N/A</v>
      </c>
      <c r="AL59" s="81" t="e">
        <f>IF(($AH59+AL$15)&lt;Regelungszeit!$W$15,Regelungszeit!$X$14,IF(($AH59+AL$15)&lt;Regelungszeit!$W$16,Regelungszeit!$X$15,IF(($AH59+AL$15)&lt;Regelungszeit!$W$17,Regelungszeit!$X$16,IF(($AH59+AL$15)&lt;Regelungszeit!$W$18,Regelungszeit!$X$17,IF(($AH59+AL$15)&lt;Regelungszeit!$W$19,Regelungszeit!$X$18,IF(($AH59+AL$15)&lt;Regelungszeit!$W$20,Regelungszeit!$X$19,IF(($AH59+AL$15)&lt;Regelungszeit!$W$21,Regelungszeit!$X$20,IF(($AH59+AL$15)&lt;Regelungszeit!$W$22,Regelungszeit!$X$21,IF(($AH59+AL$15)&lt;Regelungszeit!$W$23,Regelungszeit!$X$22,Regelungszeit!$X$23)))))))))</f>
        <v>#N/A</v>
      </c>
      <c r="AM59" s="81" t="e">
        <f>IF(($AH59+AM$15)&lt;Regelungszeit!$W$15,Regelungszeit!$X$14,IF(($AH59+AM$15)&lt;Regelungszeit!$W$16,Regelungszeit!$X$15,IF(($AH59+AM$15)&lt;Regelungszeit!$W$17,Regelungszeit!$X$16,IF(($AH59+AM$15)&lt;Regelungszeit!$W$18,Regelungszeit!$X$17,IF(($AH59+AM$15)&lt;Regelungszeit!$W$19,Regelungszeit!$X$18,IF(($AH59+AM$15)&lt;Regelungszeit!$W$20,Regelungszeit!$X$19,IF(($AH59+AM$15)&lt;Regelungszeit!$W$21,Regelungszeit!$X$20,IF(($AH59+AM$15)&lt;Regelungszeit!$W$22,Regelungszeit!$X$21,IF(($AH59+AM$15)&lt;Regelungszeit!$W$23,Regelungszeit!$X$22,Regelungszeit!$X$23)))))))))</f>
        <v>#N/A</v>
      </c>
      <c r="AN59" s="81" t="e">
        <f>IF(($AH59+AN$15)&lt;Regelungszeit!$W$15,Regelungszeit!$X$14,IF(($AH59+AN$15)&lt;Regelungszeit!$W$16,Regelungszeit!$X$15,IF(($AH59+AN$15)&lt;Regelungszeit!$W$17,Regelungszeit!$X$16,IF(($AH59+AN$15)&lt;Regelungszeit!$W$18,Regelungszeit!$X$17,IF(($AH59+AN$15)&lt;Regelungszeit!$W$19,Regelungszeit!$X$18,IF(($AH59+AN$15)&lt;Regelungszeit!$W$20,Regelungszeit!$X$19,IF(($AH59+AN$15)&lt;Regelungszeit!$W$21,Regelungszeit!$X$20,IF(($AH59+AN$15)&lt;Regelungszeit!$W$22,Regelungszeit!$X$21,IF(($AH59+AN$15)&lt;Regelungszeit!$W$23,Regelungszeit!$X$22,Regelungszeit!$X$23)))))))))</f>
        <v>#N/A</v>
      </c>
      <c r="AO59" s="81" t="e">
        <f>IF(($AH59+AO$15)&lt;Regelungszeit!$W$15,Regelungszeit!$X$14,IF(($AH59+AO$15)&lt;Regelungszeit!$W$16,Regelungszeit!$X$15,IF(($AH59+AO$15)&lt;Regelungszeit!$W$17,Regelungszeit!$X$16,IF(($AH59+AO$15)&lt;Regelungszeit!$W$18,Regelungszeit!$X$17,IF(($AH59+AO$15)&lt;Regelungszeit!$W$19,Regelungszeit!$X$18,IF(($AH59+AO$15)&lt;Regelungszeit!$W$20,Regelungszeit!$X$19,IF(($AH59+AO$15)&lt;Regelungszeit!$W$21,Regelungszeit!$X$20,IF(($AH59+AO$15)&lt;Regelungszeit!$W$22,Regelungszeit!$X$21,IF(($AH59+AO$15)&lt;Regelungszeit!$W$23,Regelungszeit!$X$22,Regelungszeit!$X$23)))))))))</f>
        <v>#N/A</v>
      </c>
      <c r="AP59" s="81" t="e">
        <f>IF(($AH59+AP$15)&lt;Regelungszeit!$W$15,Regelungszeit!$X$14,IF(($AH59+AP$15)&lt;Regelungszeit!$W$16,Regelungszeit!$X$15,IF(($AH59+AP$15)&lt;Regelungszeit!$W$17,Regelungszeit!$X$16,IF(($AH59+AP$15)&lt;Regelungszeit!$W$18,Regelungszeit!$X$17,IF(($AH59+AP$15)&lt;Regelungszeit!$W$19,Regelungszeit!$X$18,IF(($AH59+AP$15)&lt;Regelungszeit!$W$20,Regelungszeit!$X$19,IF(($AH59+AP$15)&lt;Regelungszeit!$W$21,Regelungszeit!$X$20,IF(($AH59+AP$15)&lt;Regelungszeit!$W$22,Regelungszeit!$X$21,IF(($AH59+AP$15)&lt;Regelungszeit!$W$23,Regelungszeit!$X$22,Regelungszeit!$X$23)))))))))</f>
        <v>#N/A</v>
      </c>
      <c r="AQ59" s="81" t="e">
        <f>IF(($AH59+AQ$15)&lt;Regelungszeit!$W$15,Regelungszeit!$X$14,IF(($AH59+AQ$15)&lt;Regelungszeit!$W$16,Regelungszeit!$X$15,IF(($AH59+AQ$15)&lt;Regelungszeit!$W$17,Regelungszeit!$X$16,IF(($AH59+AQ$15)&lt;Regelungszeit!$W$18,Regelungszeit!$X$17,IF(($AH59+AQ$15)&lt;Regelungszeit!$W$19,Regelungszeit!$X$18,IF(($AH59+AQ$15)&lt;Regelungszeit!$W$20,Regelungszeit!$X$19,IF(($AH59+AQ$15)&lt;Regelungszeit!$W$21,Regelungszeit!$X$20,IF(($AH59+AQ$15)&lt;Regelungszeit!$W$22,Regelungszeit!$X$21,IF(($AH59+AQ$15)&lt;Regelungszeit!$W$23,Regelungszeit!$X$22,Regelungszeit!$X$23)))))))))</f>
        <v>#N/A</v>
      </c>
      <c r="AR59" s="81" t="e">
        <f>IF(($AH59+AR$15)&lt;Regelungszeit!$W$15,Regelungszeit!$X$14,IF(($AH59+AR$15)&lt;Regelungszeit!$W$16,Regelungszeit!$X$15,IF(($AH59+AR$15)&lt;Regelungszeit!$W$17,Regelungszeit!$X$16,IF(($AH59+AR$15)&lt;Regelungszeit!$W$18,Regelungszeit!$X$17,IF(($AH59+AR$15)&lt;Regelungszeit!$W$19,Regelungszeit!$X$18,IF(($AH59+AR$15)&lt;Regelungszeit!$W$20,Regelungszeit!$X$19,IF(($AH59+AR$15)&lt;Regelungszeit!$W$21,Regelungszeit!$X$20,IF(($AH59+AR$15)&lt;Regelungszeit!$W$22,Regelungszeit!$X$21,IF(($AH59+AR$15)&lt;Regelungszeit!$W$23,Regelungszeit!$X$22,Regelungszeit!$X$23)))))))))</f>
        <v>#N/A</v>
      </c>
      <c r="AS59" s="81" t="e">
        <f>IF(($AH59+AS$15)&lt;Regelungszeit!$W$15,Regelungszeit!$X$14,IF(($AH59+AS$15)&lt;Regelungszeit!$W$16,Regelungszeit!$X$15,IF(($AH59+AS$15)&lt;Regelungszeit!$W$17,Regelungszeit!$X$16,IF(($AH59+AS$15)&lt;Regelungszeit!$W$18,Regelungszeit!$X$17,IF(($AH59+AS$15)&lt;Regelungszeit!$W$19,Regelungszeit!$X$18,IF(($AH59+AS$15)&lt;Regelungszeit!$W$20,Regelungszeit!$X$19,IF(($AH59+AS$15)&lt;Regelungszeit!$W$21,Regelungszeit!$X$20,IF(($AH59+AS$15)&lt;Regelungszeit!$W$22,Regelungszeit!$X$21,IF(($AH59+AS$15)&lt;Regelungszeit!$W$23,Regelungszeit!$X$22,Regelungszeit!$X$23)))))))))</f>
        <v>#N/A</v>
      </c>
      <c r="AT59" s="81" t="e">
        <f>IF(($AH59+AT$15)&lt;Regelungszeit!$W$15,Regelungszeit!$X$14,IF(($AH59+AT$15)&lt;Regelungszeit!$W$16,Regelungszeit!$X$15,IF(($AH59+AT$15)&lt;Regelungszeit!$W$17,Regelungszeit!$X$16,IF(($AH59+AT$15)&lt;Regelungszeit!$W$18,Regelungszeit!$X$17,IF(($AH59+AT$15)&lt;Regelungszeit!$W$19,Regelungszeit!$X$18,IF(($AH59+AT$15)&lt;Regelungszeit!$W$20,Regelungszeit!$X$19,IF(($AH59+AT$15)&lt;Regelungszeit!$W$21,Regelungszeit!$X$20,IF(($AH59+AT$15)&lt;Regelungszeit!$W$22,Regelungszeit!$X$21,IF(($AH59+AT$15)&lt;Regelungszeit!$W$23,Regelungszeit!$X$22,Regelungszeit!$X$23)))))))))</f>
        <v>#N/A</v>
      </c>
      <c r="AU59" s="81" t="e">
        <f>IF(($AH59+AU$15)&lt;Regelungszeit!$W$15,Regelungszeit!$X$14,IF(($AH59+AU$15)&lt;Regelungszeit!$W$16,Regelungszeit!$X$15,IF(($AH59+AU$15)&lt;Regelungszeit!$W$17,Regelungszeit!$X$16,IF(($AH59+AU$15)&lt;Regelungszeit!$W$18,Regelungszeit!$X$17,IF(($AH59+AU$15)&lt;Regelungszeit!$W$19,Regelungszeit!$X$18,IF(($AH59+AU$15)&lt;Regelungszeit!$W$20,Regelungszeit!$X$19,IF(($AH59+AU$15)&lt;Regelungszeit!$W$21,Regelungszeit!$X$20,IF(($AH59+AU$15)&lt;Regelungszeit!$W$22,Regelungszeit!$X$21,IF(($AH59+AU$15)&lt;Regelungszeit!$W$23,Regelungszeit!$X$22,Regelungszeit!$X$23)))))))))</f>
        <v>#N/A</v>
      </c>
      <c r="AV59" s="81" t="e">
        <f>IF(($AH59+AV$15)&lt;Regelungszeit!$W$15,Regelungszeit!$X$14,IF(($AH59+AV$15)&lt;Regelungszeit!$W$16,Regelungszeit!$X$15,IF(($AH59+AV$15)&lt;Regelungszeit!$W$17,Regelungszeit!$X$16,IF(($AH59+AV$15)&lt;Regelungszeit!$W$18,Regelungszeit!$X$17,IF(($AH59+AV$15)&lt;Regelungszeit!$W$19,Regelungszeit!$X$18,IF(($AH59+AV$15)&lt;Regelungszeit!$W$20,Regelungszeit!$X$19,IF(($AH59+AV$15)&lt;Regelungszeit!$W$21,Regelungszeit!$X$20,IF(($AH59+AV$15)&lt;Regelungszeit!$W$22,Regelungszeit!$X$21,IF(($AH59+AV$15)&lt;Regelungszeit!$W$23,Regelungszeit!$X$22,Regelungszeit!$X$23)))))))))</f>
        <v>#N/A</v>
      </c>
      <c r="AW59" s="81" t="e">
        <f>IF(($AH59+AW$15)&lt;Regelungszeit!$W$15,Regelungszeit!$X$14,IF(($AH59+AW$15)&lt;Regelungszeit!$W$16,Regelungszeit!$X$15,IF(($AH59+AW$15)&lt;Regelungszeit!$W$17,Regelungszeit!$X$16,IF(($AH59+AW$15)&lt;Regelungszeit!$W$18,Regelungszeit!$X$17,IF(($AH59+AW$15)&lt;Regelungszeit!$W$19,Regelungszeit!$X$18,IF(($AH59+AW$15)&lt;Regelungszeit!$W$20,Regelungszeit!$X$19,IF(($AH59+AW$15)&lt;Regelungszeit!$W$21,Regelungszeit!$X$20,IF(($AH59+AW$15)&lt;Regelungszeit!$W$22,Regelungszeit!$X$21,IF(($AH59+AW$15)&lt;Regelungszeit!$W$23,Regelungszeit!$X$22,Regelungszeit!$X$23)))))))))</f>
        <v>#N/A</v>
      </c>
      <c r="AX59" s="82" t="e">
        <f t="shared" si="14"/>
        <v>#N/A</v>
      </c>
    </row>
    <row r="60" spans="1:50">
      <c r="A60" s="56" t="e">
        <f>IF(B60=Regelungszeit!$F$31,"Ende Regelung",IF(B60=Regelungszeit!$F$32,"Ende Hochfahrrampe",""))</f>
        <v>#N/A</v>
      </c>
      <c r="B60" s="57">
        <v>46</v>
      </c>
      <c r="C60" s="58" t="e">
        <f t="shared" si="15"/>
        <v>#N/A</v>
      </c>
      <c r="D60" s="59" t="e">
        <f t="shared" si="16"/>
        <v>#N/A</v>
      </c>
      <c r="E60" s="155"/>
      <c r="F60" s="247" t="e">
        <f>MATCH(INT(C60),Zuteilung!A:A,0)</f>
        <v>#N/A</v>
      </c>
      <c r="G60" s="61" t="e">
        <f>IF(OR(C60&lt;INDEX(Zuteilung!C:C,F60),C60&gt;INDEX(Zuteilung!D:D,F60)),FALSE,TRUE)</f>
        <v>#N/A</v>
      </c>
      <c r="H60" s="60" t="e">
        <f>IF(B60&lt;=Regelungszeit!$F$32,H59+Regelungszeit!$F$28,"")</f>
        <v>#N/A</v>
      </c>
      <c r="I60" s="60"/>
      <c r="J60" s="60"/>
      <c r="K60" s="60"/>
      <c r="L60" s="61" t="e">
        <f t="shared" si="17"/>
        <v>#N/A</v>
      </c>
      <c r="M60" s="106" t="e">
        <f t="shared" si="19"/>
        <v>#N/A</v>
      </c>
      <c r="N60" s="61" t="e">
        <f>IF(M60="","",IF(M60=1,0,IF(M60=1,0,Dateneingabe!$G$10*M60)))</f>
        <v>#N/A</v>
      </c>
      <c r="O60" s="252">
        <f t="shared" si="9"/>
        <v>0</v>
      </c>
      <c r="P60" s="63">
        <f>IF(O60="","",O60*(Dateneingabe!$G$10/100))</f>
        <v>0</v>
      </c>
      <c r="Q60" s="63">
        <f t="shared" si="10"/>
        <v>0</v>
      </c>
      <c r="R60" s="63" t="e">
        <f>IF(C60="","",IF(Dateneingabe!$G$17&lt;40909,Zeitreihe!P60,Zeitreihe!Q60))</f>
        <v>#N/A</v>
      </c>
      <c r="S60" s="68" t="str">
        <f>IF($T$14=0,"",IF(H60="","",IF(E60="","Ist-Arbeit fehlt",IF(L60&gt;Dateneingabe!$G$8,"Ist-Arbeit unplausibel",""))))</f>
        <v/>
      </c>
      <c r="T60" s="30">
        <f t="shared" si="18"/>
        <v>0</v>
      </c>
      <c r="U60" s="30">
        <f t="shared" si="6"/>
        <v>0</v>
      </c>
      <c r="X60" s="80"/>
      <c r="Y60" s="79"/>
      <c r="Z60" s="81"/>
      <c r="AA60" s="81"/>
      <c r="AB60" s="81"/>
      <c r="AC60" s="81"/>
      <c r="AD60" s="81"/>
      <c r="AE60" s="81"/>
      <c r="AF60" s="30" t="e">
        <f t="shared" si="20"/>
        <v>#N/A</v>
      </c>
      <c r="AG60" s="80" t="e">
        <f t="shared" si="11"/>
        <v>#N/A</v>
      </c>
      <c r="AH60" s="79" t="e">
        <f t="shared" si="21"/>
        <v>#N/A</v>
      </c>
      <c r="AI60" s="81" t="e">
        <f>IF(($AH60+AI$15)&lt;Regelungszeit!$W$15,Regelungszeit!$X$14,IF(($AH60+AI$15)&lt;Regelungszeit!$W$16,Regelungszeit!$X$15,IF(($AH60+AI$15)&lt;Regelungszeit!$W$17,Regelungszeit!$X$16,IF(($AH60+AI$15)&lt;Regelungszeit!$W$18,Regelungszeit!$X$17,IF(($AH60+AI$15)&lt;Regelungszeit!$W$19,Regelungszeit!$X$18,IF(($AH60+AI$15)&lt;Regelungszeit!$W$20,Regelungszeit!$X$19,IF(($AH60+AI$15)&lt;Regelungszeit!$W$21,Regelungszeit!$X$20,IF(($AH60+AI$15)&lt;Regelungszeit!$W$22,Regelungszeit!$X$21,IF(($AH60+AI$15)&lt;Regelungszeit!$W$23,Regelungszeit!$X$22,Regelungszeit!$X$23)))))))))</f>
        <v>#N/A</v>
      </c>
      <c r="AJ60" s="81" t="e">
        <f>IF(($AH60+AJ$15)&lt;Regelungszeit!$W$15,Regelungszeit!$X$14,IF(($AH60+AJ$15)&lt;Regelungszeit!$W$16,Regelungszeit!$X$15,IF(($AH60+AJ$15)&lt;Regelungszeit!$W$17,Regelungszeit!$X$16,IF(($AH60+AJ$15)&lt;Regelungszeit!$W$18,Regelungszeit!$X$17,IF(($AH60+AJ$15)&lt;Regelungszeit!$W$19,Regelungszeit!$X$18,IF(($AH60+AJ$15)&lt;Regelungszeit!$W$20,Regelungszeit!$X$19,IF(($AH60+AJ$15)&lt;Regelungszeit!$W$21,Regelungszeit!$X$20,IF(($AH60+AJ$15)&lt;Regelungszeit!$W$22,Regelungszeit!$X$21,IF(($AH60+AJ$15)&lt;Regelungszeit!$W$23,Regelungszeit!$X$22,Regelungszeit!$X$23)))))))))</f>
        <v>#N/A</v>
      </c>
      <c r="AK60" s="81" t="e">
        <f>IF(($AH60+AK$15)&lt;Regelungszeit!$W$15,Regelungszeit!$X$14,IF(($AH60+AK$15)&lt;Regelungszeit!$W$16,Regelungszeit!$X$15,IF(($AH60+AK$15)&lt;Regelungszeit!$W$17,Regelungszeit!$X$16,IF(($AH60+AK$15)&lt;Regelungszeit!$W$18,Regelungszeit!$X$17,IF(($AH60+AK$15)&lt;Regelungszeit!$W$19,Regelungszeit!$X$18,IF(($AH60+AK$15)&lt;Regelungszeit!$W$20,Regelungszeit!$X$19,IF(($AH60+AK$15)&lt;Regelungszeit!$W$21,Regelungszeit!$X$20,IF(($AH60+AK$15)&lt;Regelungszeit!$W$22,Regelungszeit!$X$21,IF(($AH60+AK$15)&lt;Regelungszeit!$W$23,Regelungszeit!$X$22,Regelungszeit!$X$23)))))))))</f>
        <v>#N/A</v>
      </c>
      <c r="AL60" s="81" t="e">
        <f>IF(($AH60+AL$15)&lt;Regelungszeit!$W$15,Regelungszeit!$X$14,IF(($AH60+AL$15)&lt;Regelungszeit!$W$16,Regelungszeit!$X$15,IF(($AH60+AL$15)&lt;Regelungszeit!$W$17,Regelungszeit!$X$16,IF(($AH60+AL$15)&lt;Regelungszeit!$W$18,Regelungszeit!$X$17,IF(($AH60+AL$15)&lt;Regelungszeit!$W$19,Regelungszeit!$X$18,IF(($AH60+AL$15)&lt;Regelungszeit!$W$20,Regelungszeit!$X$19,IF(($AH60+AL$15)&lt;Regelungszeit!$W$21,Regelungszeit!$X$20,IF(($AH60+AL$15)&lt;Regelungszeit!$W$22,Regelungszeit!$X$21,IF(($AH60+AL$15)&lt;Regelungszeit!$W$23,Regelungszeit!$X$22,Regelungszeit!$X$23)))))))))</f>
        <v>#N/A</v>
      </c>
      <c r="AM60" s="81" t="e">
        <f>IF(($AH60+AM$15)&lt;Regelungszeit!$W$15,Regelungszeit!$X$14,IF(($AH60+AM$15)&lt;Regelungszeit!$W$16,Regelungszeit!$X$15,IF(($AH60+AM$15)&lt;Regelungszeit!$W$17,Regelungszeit!$X$16,IF(($AH60+AM$15)&lt;Regelungszeit!$W$18,Regelungszeit!$X$17,IF(($AH60+AM$15)&lt;Regelungszeit!$W$19,Regelungszeit!$X$18,IF(($AH60+AM$15)&lt;Regelungszeit!$W$20,Regelungszeit!$X$19,IF(($AH60+AM$15)&lt;Regelungszeit!$W$21,Regelungszeit!$X$20,IF(($AH60+AM$15)&lt;Regelungszeit!$W$22,Regelungszeit!$X$21,IF(($AH60+AM$15)&lt;Regelungszeit!$W$23,Regelungszeit!$X$22,Regelungszeit!$X$23)))))))))</f>
        <v>#N/A</v>
      </c>
      <c r="AN60" s="81" t="e">
        <f>IF(($AH60+AN$15)&lt;Regelungszeit!$W$15,Regelungszeit!$X$14,IF(($AH60+AN$15)&lt;Regelungszeit!$W$16,Regelungszeit!$X$15,IF(($AH60+AN$15)&lt;Regelungszeit!$W$17,Regelungszeit!$X$16,IF(($AH60+AN$15)&lt;Regelungszeit!$W$18,Regelungszeit!$X$17,IF(($AH60+AN$15)&lt;Regelungszeit!$W$19,Regelungszeit!$X$18,IF(($AH60+AN$15)&lt;Regelungszeit!$W$20,Regelungszeit!$X$19,IF(($AH60+AN$15)&lt;Regelungszeit!$W$21,Regelungszeit!$X$20,IF(($AH60+AN$15)&lt;Regelungszeit!$W$22,Regelungszeit!$X$21,IF(($AH60+AN$15)&lt;Regelungszeit!$W$23,Regelungszeit!$X$22,Regelungszeit!$X$23)))))))))</f>
        <v>#N/A</v>
      </c>
      <c r="AO60" s="81" t="e">
        <f>IF(($AH60+AO$15)&lt;Regelungszeit!$W$15,Regelungszeit!$X$14,IF(($AH60+AO$15)&lt;Regelungszeit!$W$16,Regelungszeit!$X$15,IF(($AH60+AO$15)&lt;Regelungszeit!$W$17,Regelungszeit!$X$16,IF(($AH60+AO$15)&lt;Regelungszeit!$W$18,Regelungszeit!$X$17,IF(($AH60+AO$15)&lt;Regelungszeit!$W$19,Regelungszeit!$X$18,IF(($AH60+AO$15)&lt;Regelungszeit!$W$20,Regelungszeit!$X$19,IF(($AH60+AO$15)&lt;Regelungszeit!$W$21,Regelungszeit!$X$20,IF(($AH60+AO$15)&lt;Regelungszeit!$W$22,Regelungszeit!$X$21,IF(($AH60+AO$15)&lt;Regelungszeit!$W$23,Regelungszeit!$X$22,Regelungszeit!$X$23)))))))))</f>
        <v>#N/A</v>
      </c>
      <c r="AP60" s="81" t="e">
        <f>IF(($AH60+AP$15)&lt;Regelungszeit!$W$15,Regelungszeit!$X$14,IF(($AH60+AP$15)&lt;Regelungszeit!$W$16,Regelungszeit!$X$15,IF(($AH60+AP$15)&lt;Regelungszeit!$W$17,Regelungszeit!$X$16,IF(($AH60+AP$15)&lt;Regelungszeit!$W$18,Regelungszeit!$X$17,IF(($AH60+AP$15)&lt;Regelungszeit!$W$19,Regelungszeit!$X$18,IF(($AH60+AP$15)&lt;Regelungszeit!$W$20,Regelungszeit!$X$19,IF(($AH60+AP$15)&lt;Regelungszeit!$W$21,Regelungszeit!$X$20,IF(($AH60+AP$15)&lt;Regelungszeit!$W$22,Regelungszeit!$X$21,IF(($AH60+AP$15)&lt;Regelungszeit!$W$23,Regelungszeit!$X$22,Regelungszeit!$X$23)))))))))</f>
        <v>#N/A</v>
      </c>
      <c r="AQ60" s="81" t="e">
        <f>IF(($AH60+AQ$15)&lt;Regelungszeit!$W$15,Regelungszeit!$X$14,IF(($AH60+AQ$15)&lt;Regelungszeit!$W$16,Regelungszeit!$X$15,IF(($AH60+AQ$15)&lt;Regelungszeit!$W$17,Regelungszeit!$X$16,IF(($AH60+AQ$15)&lt;Regelungszeit!$W$18,Regelungszeit!$X$17,IF(($AH60+AQ$15)&lt;Regelungszeit!$W$19,Regelungszeit!$X$18,IF(($AH60+AQ$15)&lt;Regelungszeit!$W$20,Regelungszeit!$X$19,IF(($AH60+AQ$15)&lt;Regelungszeit!$W$21,Regelungszeit!$X$20,IF(($AH60+AQ$15)&lt;Regelungszeit!$W$22,Regelungszeit!$X$21,IF(($AH60+AQ$15)&lt;Regelungszeit!$W$23,Regelungszeit!$X$22,Regelungszeit!$X$23)))))))))</f>
        <v>#N/A</v>
      </c>
      <c r="AR60" s="81" t="e">
        <f>IF(($AH60+AR$15)&lt;Regelungszeit!$W$15,Regelungszeit!$X$14,IF(($AH60+AR$15)&lt;Regelungszeit!$W$16,Regelungszeit!$X$15,IF(($AH60+AR$15)&lt;Regelungszeit!$W$17,Regelungszeit!$X$16,IF(($AH60+AR$15)&lt;Regelungszeit!$W$18,Regelungszeit!$X$17,IF(($AH60+AR$15)&lt;Regelungszeit!$W$19,Regelungszeit!$X$18,IF(($AH60+AR$15)&lt;Regelungszeit!$W$20,Regelungszeit!$X$19,IF(($AH60+AR$15)&lt;Regelungszeit!$W$21,Regelungszeit!$X$20,IF(($AH60+AR$15)&lt;Regelungszeit!$W$22,Regelungszeit!$X$21,IF(($AH60+AR$15)&lt;Regelungszeit!$W$23,Regelungszeit!$X$22,Regelungszeit!$X$23)))))))))</f>
        <v>#N/A</v>
      </c>
      <c r="AS60" s="81" t="e">
        <f>IF(($AH60+AS$15)&lt;Regelungszeit!$W$15,Regelungszeit!$X$14,IF(($AH60+AS$15)&lt;Regelungszeit!$W$16,Regelungszeit!$X$15,IF(($AH60+AS$15)&lt;Regelungszeit!$W$17,Regelungszeit!$X$16,IF(($AH60+AS$15)&lt;Regelungszeit!$W$18,Regelungszeit!$X$17,IF(($AH60+AS$15)&lt;Regelungszeit!$W$19,Regelungszeit!$X$18,IF(($AH60+AS$15)&lt;Regelungszeit!$W$20,Regelungszeit!$X$19,IF(($AH60+AS$15)&lt;Regelungszeit!$W$21,Regelungszeit!$X$20,IF(($AH60+AS$15)&lt;Regelungszeit!$W$22,Regelungszeit!$X$21,IF(($AH60+AS$15)&lt;Regelungszeit!$W$23,Regelungszeit!$X$22,Regelungszeit!$X$23)))))))))</f>
        <v>#N/A</v>
      </c>
      <c r="AT60" s="81" t="e">
        <f>IF(($AH60+AT$15)&lt;Regelungszeit!$W$15,Regelungszeit!$X$14,IF(($AH60+AT$15)&lt;Regelungszeit!$W$16,Regelungszeit!$X$15,IF(($AH60+AT$15)&lt;Regelungszeit!$W$17,Regelungszeit!$X$16,IF(($AH60+AT$15)&lt;Regelungszeit!$W$18,Regelungszeit!$X$17,IF(($AH60+AT$15)&lt;Regelungszeit!$W$19,Regelungszeit!$X$18,IF(($AH60+AT$15)&lt;Regelungszeit!$W$20,Regelungszeit!$X$19,IF(($AH60+AT$15)&lt;Regelungszeit!$W$21,Regelungszeit!$X$20,IF(($AH60+AT$15)&lt;Regelungszeit!$W$22,Regelungszeit!$X$21,IF(($AH60+AT$15)&lt;Regelungszeit!$W$23,Regelungszeit!$X$22,Regelungszeit!$X$23)))))))))</f>
        <v>#N/A</v>
      </c>
      <c r="AU60" s="81" t="e">
        <f>IF(($AH60+AU$15)&lt;Regelungszeit!$W$15,Regelungszeit!$X$14,IF(($AH60+AU$15)&lt;Regelungszeit!$W$16,Regelungszeit!$X$15,IF(($AH60+AU$15)&lt;Regelungszeit!$W$17,Regelungszeit!$X$16,IF(($AH60+AU$15)&lt;Regelungszeit!$W$18,Regelungszeit!$X$17,IF(($AH60+AU$15)&lt;Regelungszeit!$W$19,Regelungszeit!$X$18,IF(($AH60+AU$15)&lt;Regelungszeit!$W$20,Regelungszeit!$X$19,IF(($AH60+AU$15)&lt;Regelungszeit!$W$21,Regelungszeit!$X$20,IF(($AH60+AU$15)&lt;Regelungszeit!$W$22,Regelungszeit!$X$21,IF(($AH60+AU$15)&lt;Regelungszeit!$W$23,Regelungszeit!$X$22,Regelungszeit!$X$23)))))))))</f>
        <v>#N/A</v>
      </c>
      <c r="AV60" s="81" t="e">
        <f>IF(($AH60+AV$15)&lt;Regelungszeit!$W$15,Regelungszeit!$X$14,IF(($AH60+AV$15)&lt;Regelungszeit!$W$16,Regelungszeit!$X$15,IF(($AH60+AV$15)&lt;Regelungszeit!$W$17,Regelungszeit!$X$16,IF(($AH60+AV$15)&lt;Regelungszeit!$W$18,Regelungszeit!$X$17,IF(($AH60+AV$15)&lt;Regelungszeit!$W$19,Regelungszeit!$X$18,IF(($AH60+AV$15)&lt;Regelungszeit!$W$20,Regelungszeit!$X$19,IF(($AH60+AV$15)&lt;Regelungszeit!$W$21,Regelungszeit!$X$20,IF(($AH60+AV$15)&lt;Regelungszeit!$W$22,Regelungszeit!$X$21,IF(($AH60+AV$15)&lt;Regelungszeit!$W$23,Regelungszeit!$X$22,Regelungszeit!$X$23)))))))))</f>
        <v>#N/A</v>
      </c>
      <c r="AW60" s="81" t="e">
        <f>IF(($AH60+AW$15)&lt;Regelungszeit!$W$15,Regelungszeit!$X$14,IF(($AH60+AW$15)&lt;Regelungszeit!$W$16,Regelungszeit!$X$15,IF(($AH60+AW$15)&lt;Regelungszeit!$W$17,Regelungszeit!$X$16,IF(($AH60+AW$15)&lt;Regelungszeit!$W$18,Regelungszeit!$X$17,IF(($AH60+AW$15)&lt;Regelungszeit!$W$19,Regelungszeit!$X$18,IF(($AH60+AW$15)&lt;Regelungszeit!$W$20,Regelungszeit!$X$19,IF(($AH60+AW$15)&lt;Regelungszeit!$W$21,Regelungszeit!$X$20,IF(($AH60+AW$15)&lt;Regelungszeit!$W$22,Regelungszeit!$X$21,IF(($AH60+AW$15)&lt;Regelungszeit!$W$23,Regelungszeit!$X$22,Regelungszeit!$X$23)))))))))</f>
        <v>#N/A</v>
      </c>
      <c r="AX60" s="82" t="e">
        <f t="shared" si="14"/>
        <v>#N/A</v>
      </c>
    </row>
    <row r="61" spans="1:50">
      <c r="A61" s="56" t="e">
        <f>IF(B61=Regelungszeit!$F$31,"Ende Regelung",IF(B61=Regelungszeit!$F$32,"Ende Hochfahrrampe",""))</f>
        <v>#N/A</v>
      </c>
      <c r="B61" s="57">
        <v>47</v>
      </c>
      <c r="C61" s="58" t="e">
        <f t="shared" si="15"/>
        <v>#N/A</v>
      </c>
      <c r="D61" s="59" t="e">
        <f t="shared" si="16"/>
        <v>#N/A</v>
      </c>
      <c r="E61" s="155"/>
      <c r="F61" s="247" t="e">
        <f>MATCH(INT(C61),Zuteilung!A:A,0)</f>
        <v>#N/A</v>
      </c>
      <c r="G61" s="61" t="e">
        <f>IF(OR(C61&lt;INDEX(Zuteilung!C:C,F61),C61&gt;INDEX(Zuteilung!D:D,F61)),FALSE,TRUE)</f>
        <v>#N/A</v>
      </c>
      <c r="H61" s="60" t="e">
        <f>IF(B61&lt;=Regelungszeit!$F$32,H60+Regelungszeit!$F$28,"")</f>
        <v>#N/A</v>
      </c>
      <c r="I61" s="60"/>
      <c r="J61" s="60"/>
      <c r="K61" s="60"/>
      <c r="L61" s="61" t="e">
        <f t="shared" si="17"/>
        <v>#N/A</v>
      </c>
      <c r="M61" s="106" t="e">
        <f t="shared" si="19"/>
        <v>#N/A</v>
      </c>
      <c r="N61" s="61" t="e">
        <f>IF(M61="","",IF(M61=1,0,IF(M61=1,0,Dateneingabe!$G$10*M61)))</f>
        <v>#N/A</v>
      </c>
      <c r="O61" s="252">
        <f t="shared" si="9"/>
        <v>0</v>
      </c>
      <c r="P61" s="63">
        <f>IF(O61="","",O61*(Dateneingabe!$G$10/100))</f>
        <v>0</v>
      </c>
      <c r="Q61" s="63">
        <f t="shared" si="10"/>
        <v>0</v>
      </c>
      <c r="R61" s="63" t="e">
        <f>IF(C61="","",IF(Dateneingabe!$G$17&lt;40909,Zeitreihe!P61,Zeitreihe!Q61))</f>
        <v>#N/A</v>
      </c>
      <c r="S61" s="68" t="str">
        <f>IF($T$14=0,"",IF(H61="","",IF(E61="","Ist-Arbeit fehlt",IF(L61&gt;Dateneingabe!$G$8,"Ist-Arbeit unplausibel",""))))</f>
        <v/>
      </c>
      <c r="T61" s="30">
        <f t="shared" si="18"/>
        <v>0</v>
      </c>
      <c r="U61" s="30">
        <f t="shared" si="6"/>
        <v>0</v>
      </c>
      <c r="X61" s="80"/>
      <c r="Y61" s="79"/>
      <c r="Z61" s="81"/>
      <c r="AA61" s="81"/>
      <c r="AB61" s="81"/>
      <c r="AC61" s="81"/>
      <c r="AD61" s="81"/>
      <c r="AE61" s="81"/>
      <c r="AF61" s="30" t="e">
        <f t="shared" si="20"/>
        <v>#N/A</v>
      </c>
      <c r="AG61" s="80" t="e">
        <f t="shared" si="11"/>
        <v>#N/A</v>
      </c>
      <c r="AH61" s="79" t="e">
        <f t="shared" si="21"/>
        <v>#N/A</v>
      </c>
      <c r="AI61" s="81" t="e">
        <f>IF(($AH61+AI$15)&lt;Regelungszeit!$W$15,Regelungszeit!$X$14,IF(($AH61+AI$15)&lt;Regelungszeit!$W$16,Regelungszeit!$X$15,IF(($AH61+AI$15)&lt;Regelungszeit!$W$17,Regelungszeit!$X$16,IF(($AH61+AI$15)&lt;Regelungszeit!$W$18,Regelungszeit!$X$17,IF(($AH61+AI$15)&lt;Regelungszeit!$W$19,Regelungszeit!$X$18,IF(($AH61+AI$15)&lt;Regelungszeit!$W$20,Regelungszeit!$X$19,IF(($AH61+AI$15)&lt;Regelungszeit!$W$21,Regelungszeit!$X$20,IF(($AH61+AI$15)&lt;Regelungszeit!$W$22,Regelungszeit!$X$21,IF(($AH61+AI$15)&lt;Regelungszeit!$W$23,Regelungszeit!$X$22,Regelungszeit!$X$23)))))))))</f>
        <v>#N/A</v>
      </c>
      <c r="AJ61" s="81" t="e">
        <f>IF(($AH61+AJ$15)&lt;Regelungszeit!$W$15,Regelungszeit!$X$14,IF(($AH61+AJ$15)&lt;Regelungszeit!$W$16,Regelungszeit!$X$15,IF(($AH61+AJ$15)&lt;Regelungszeit!$W$17,Regelungszeit!$X$16,IF(($AH61+AJ$15)&lt;Regelungszeit!$W$18,Regelungszeit!$X$17,IF(($AH61+AJ$15)&lt;Regelungszeit!$W$19,Regelungszeit!$X$18,IF(($AH61+AJ$15)&lt;Regelungszeit!$W$20,Regelungszeit!$X$19,IF(($AH61+AJ$15)&lt;Regelungszeit!$W$21,Regelungszeit!$X$20,IF(($AH61+AJ$15)&lt;Regelungszeit!$W$22,Regelungszeit!$X$21,IF(($AH61+AJ$15)&lt;Regelungszeit!$W$23,Regelungszeit!$X$22,Regelungszeit!$X$23)))))))))</f>
        <v>#N/A</v>
      </c>
      <c r="AK61" s="81" t="e">
        <f>IF(($AH61+AK$15)&lt;Regelungszeit!$W$15,Regelungszeit!$X$14,IF(($AH61+AK$15)&lt;Regelungszeit!$W$16,Regelungszeit!$X$15,IF(($AH61+AK$15)&lt;Regelungszeit!$W$17,Regelungszeit!$X$16,IF(($AH61+AK$15)&lt;Regelungszeit!$W$18,Regelungszeit!$X$17,IF(($AH61+AK$15)&lt;Regelungszeit!$W$19,Regelungszeit!$X$18,IF(($AH61+AK$15)&lt;Regelungszeit!$W$20,Regelungszeit!$X$19,IF(($AH61+AK$15)&lt;Regelungszeit!$W$21,Regelungszeit!$X$20,IF(($AH61+AK$15)&lt;Regelungszeit!$W$22,Regelungszeit!$X$21,IF(($AH61+AK$15)&lt;Regelungszeit!$W$23,Regelungszeit!$X$22,Regelungszeit!$X$23)))))))))</f>
        <v>#N/A</v>
      </c>
      <c r="AL61" s="81" t="e">
        <f>IF(($AH61+AL$15)&lt;Regelungszeit!$W$15,Regelungszeit!$X$14,IF(($AH61+AL$15)&lt;Regelungszeit!$W$16,Regelungszeit!$X$15,IF(($AH61+AL$15)&lt;Regelungszeit!$W$17,Regelungszeit!$X$16,IF(($AH61+AL$15)&lt;Regelungszeit!$W$18,Regelungszeit!$X$17,IF(($AH61+AL$15)&lt;Regelungszeit!$W$19,Regelungszeit!$X$18,IF(($AH61+AL$15)&lt;Regelungszeit!$W$20,Regelungszeit!$X$19,IF(($AH61+AL$15)&lt;Regelungszeit!$W$21,Regelungszeit!$X$20,IF(($AH61+AL$15)&lt;Regelungszeit!$W$22,Regelungszeit!$X$21,IF(($AH61+AL$15)&lt;Regelungszeit!$W$23,Regelungszeit!$X$22,Regelungszeit!$X$23)))))))))</f>
        <v>#N/A</v>
      </c>
      <c r="AM61" s="81" t="e">
        <f>IF(($AH61+AM$15)&lt;Regelungszeit!$W$15,Regelungszeit!$X$14,IF(($AH61+AM$15)&lt;Regelungszeit!$W$16,Regelungszeit!$X$15,IF(($AH61+AM$15)&lt;Regelungszeit!$W$17,Regelungszeit!$X$16,IF(($AH61+AM$15)&lt;Regelungszeit!$W$18,Regelungszeit!$X$17,IF(($AH61+AM$15)&lt;Regelungszeit!$W$19,Regelungszeit!$X$18,IF(($AH61+AM$15)&lt;Regelungszeit!$W$20,Regelungszeit!$X$19,IF(($AH61+AM$15)&lt;Regelungszeit!$W$21,Regelungszeit!$X$20,IF(($AH61+AM$15)&lt;Regelungszeit!$W$22,Regelungszeit!$X$21,IF(($AH61+AM$15)&lt;Regelungszeit!$W$23,Regelungszeit!$X$22,Regelungszeit!$X$23)))))))))</f>
        <v>#N/A</v>
      </c>
      <c r="AN61" s="81" t="e">
        <f>IF(($AH61+AN$15)&lt;Regelungszeit!$W$15,Regelungszeit!$X$14,IF(($AH61+AN$15)&lt;Regelungszeit!$W$16,Regelungszeit!$X$15,IF(($AH61+AN$15)&lt;Regelungszeit!$W$17,Regelungszeit!$X$16,IF(($AH61+AN$15)&lt;Regelungszeit!$W$18,Regelungszeit!$X$17,IF(($AH61+AN$15)&lt;Regelungszeit!$W$19,Regelungszeit!$X$18,IF(($AH61+AN$15)&lt;Regelungszeit!$W$20,Regelungszeit!$X$19,IF(($AH61+AN$15)&lt;Regelungszeit!$W$21,Regelungszeit!$X$20,IF(($AH61+AN$15)&lt;Regelungszeit!$W$22,Regelungszeit!$X$21,IF(($AH61+AN$15)&lt;Regelungszeit!$W$23,Regelungszeit!$X$22,Regelungszeit!$X$23)))))))))</f>
        <v>#N/A</v>
      </c>
      <c r="AO61" s="81" t="e">
        <f>IF(($AH61+AO$15)&lt;Regelungszeit!$W$15,Regelungszeit!$X$14,IF(($AH61+AO$15)&lt;Regelungszeit!$W$16,Regelungszeit!$X$15,IF(($AH61+AO$15)&lt;Regelungszeit!$W$17,Regelungszeit!$X$16,IF(($AH61+AO$15)&lt;Regelungszeit!$W$18,Regelungszeit!$X$17,IF(($AH61+AO$15)&lt;Regelungszeit!$W$19,Regelungszeit!$X$18,IF(($AH61+AO$15)&lt;Regelungszeit!$W$20,Regelungszeit!$X$19,IF(($AH61+AO$15)&lt;Regelungszeit!$W$21,Regelungszeit!$X$20,IF(($AH61+AO$15)&lt;Regelungszeit!$W$22,Regelungszeit!$X$21,IF(($AH61+AO$15)&lt;Regelungszeit!$W$23,Regelungszeit!$X$22,Regelungszeit!$X$23)))))))))</f>
        <v>#N/A</v>
      </c>
      <c r="AP61" s="81" t="e">
        <f>IF(($AH61+AP$15)&lt;Regelungszeit!$W$15,Regelungszeit!$X$14,IF(($AH61+AP$15)&lt;Regelungszeit!$W$16,Regelungszeit!$X$15,IF(($AH61+AP$15)&lt;Regelungszeit!$W$17,Regelungszeit!$X$16,IF(($AH61+AP$15)&lt;Regelungszeit!$W$18,Regelungszeit!$X$17,IF(($AH61+AP$15)&lt;Regelungszeit!$W$19,Regelungszeit!$X$18,IF(($AH61+AP$15)&lt;Regelungszeit!$W$20,Regelungszeit!$X$19,IF(($AH61+AP$15)&lt;Regelungszeit!$W$21,Regelungszeit!$X$20,IF(($AH61+AP$15)&lt;Regelungszeit!$W$22,Regelungszeit!$X$21,IF(($AH61+AP$15)&lt;Regelungszeit!$W$23,Regelungszeit!$X$22,Regelungszeit!$X$23)))))))))</f>
        <v>#N/A</v>
      </c>
      <c r="AQ61" s="81" t="e">
        <f>IF(($AH61+AQ$15)&lt;Regelungszeit!$W$15,Regelungszeit!$X$14,IF(($AH61+AQ$15)&lt;Regelungszeit!$W$16,Regelungszeit!$X$15,IF(($AH61+AQ$15)&lt;Regelungszeit!$W$17,Regelungszeit!$X$16,IF(($AH61+AQ$15)&lt;Regelungszeit!$W$18,Regelungszeit!$X$17,IF(($AH61+AQ$15)&lt;Regelungszeit!$W$19,Regelungszeit!$X$18,IF(($AH61+AQ$15)&lt;Regelungszeit!$W$20,Regelungszeit!$X$19,IF(($AH61+AQ$15)&lt;Regelungszeit!$W$21,Regelungszeit!$X$20,IF(($AH61+AQ$15)&lt;Regelungszeit!$W$22,Regelungszeit!$X$21,IF(($AH61+AQ$15)&lt;Regelungszeit!$W$23,Regelungszeit!$X$22,Regelungszeit!$X$23)))))))))</f>
        <v>#N/A</v>
      </c>
      <c r="AR61" s="81" t="e">
        <f>IF(($AH61+AR$15)&lt;Regelungszeit!$W$15,Regelungszeit!$X$14,IF(($AH61+AR$15)&lt;Regelungszeit!$W$16,Regelungszeit!$X$15,IF(($AH61+AR$15)&lt;Regelungszeit!$W$17,Regelungszeit!$X$16,IF(($AH61+AR$15)&lt;Regelungszeit!$W$18,Regelungszeit!$X$17,IF(($AH61+AR$15)&lt;Regelungszeit!$W$19,Regelungszeit!$X$18,IF(($AH61+AR$15)&lt;Regelungszeit!$W$20,Regelungszeit!$X$19,IF(($AH61+AR$15)&lt;Regelungszeit!$W$21,Regelungszeit!$X$20,IF(($AH61+AR$15)&lt;Regelungszeit!$W$22,Regelungszeit!$X$21,IF(($AH61+AR$15)&lt;Regelungszeit!$W$23,Regelungszeit!$X$22,Regelungszeit!$X$23)))))))))</f>
        <v>#N/A</v>
      </c>
      <c r="AS61" s="81" t="e">
        <f>IF(($AH61+AS$15)&lt;Regelungszeit!$W$15,Regelungszeit!$X$14,IF(($AH61+AS$15)&lt;Regelungszeit!$W$16,Regelungszeit!$X$15,IF(($AH61+AS$15)&lt;Regelungszeit!$W$17,Regelungszeit!$X$16,IF(($AH61+AS$15)&lt;Regelungszeit!$W$18,Regelungszeit!$X$17,IF(($AH61+AS$15)&lt;Regelungszeit!$W$19,Regelungszeit!$X$18,IF(($AH61+AS$15)&lt;Regelungszeit!$W$20,Regelungszeit!$X$19,IF(($AH61+AS$15)&lt;Regelungszeit!$W$21,Regelungszeit!$X$20,IF(($AH61+AS$15)&lt;Regelungszeit!$W$22,Regelungszeit!$X$21,IF(($AH61+AS$15)&lt;Regelungszeit!$W$23,Regelungszeit!$X$22,Regelungszeit!$X$23)))))))))</f>
        <v>#N/A</v>
      </c>
      <c r="AT61" s="81" t="e">
        <f>IF(($AH61+AT$15)&lt;Regelungszeit!$W$15,Regelungszeit!$X$14,IF(($AH61+AT$15)&lt;Regelungszeit!$W$16,Regelungszeit!$X$15,IF(($AH61+AT$15)&lt;Regelungszeit!$W$17,Regelungszeit!$X$16,IF(($AH61+AT$15)&lt;Regelungszeit!$W$18,Regelungszeit!$X$17,IF(($AH61+AT$15)&lt;Regelungszeit!$W$19,Regelungszeit!$X$18,IF(($AH61+AT$15)&lt;Regelungszeit!$W$20,Regelungszeit!$X$19,IF(($AH61+AT$15)&lt;Regelungszeit!$W$21,Regelungszeit!$X$20,IF(($AH61+AT$15)&lt;Regelungszeit!$W$22,Regelungszeit!$X$21,IF(($AH61+AT$15)&lt;Regelungszeit!$W$23,Regelungszeit!$X$22,Regelungszeit!$X$23)))))))))</f>
        <v>#N/A</v>
      </c>
      <c r="AU61" s="81" t="e">
        <f>IF(($AH61+AU$15)&lt;Regelungszeit!$W$15,Regelungszeit!$X$14,IF(($AH61+AU$15)&lt;Regelungszeit!$W$16,Regelungszeit!$X$15,IF(($AH61+AU$15)&lt;Regelungszeit!$W$17,Regelungszeit!$X$16,IF(($AH61+AU$15)&lt;Regelungszeit!$W$18,Regelungszeit!$X$17,IF(($AH61+AU$15)&lt;Regelungszeit!$W$19,Regelungszeit!$X$18,IF(($AH61+AU$15)&lt;Regelungszeit!$W$20,Regelungszeit!$X$19,IF(($AH61+AU$15)&lt;Regelungszeit!$W$21,Regelungszeit!$X$20,IF(($AH61+AU$15)&lt;Regelungszeit!$W$22,Regelungszeit!$X$21,IF(($AH61+AU$15)&lt;Regelungszeit!$W$23,Regelungszeit!$X$22,Regelungszeit!$X$23)))))))))</f>
        <v>#N/A</v>
      </c>
      <c r="AV61" s="81" t="e">
        <f>IF(($AH61+AV$15)&lt;Regelungszeit!$W$15,Regelungszeit!$X$14,IF(($AH61+AV$15)&lt;Regelungszeit!$W$16,Regelungszeit!$X$15,IF(($AH61+AV$15)&lt;Regelungszeit!$W$17,Regelungszeit!$X$16,IF(($AH61+AV$15)&lt;Regelungszeit!$W$18,Regelungszeit!$X$17,IF(($AH61+AV$15)&lt;Regelungszeit!$W$19,Regelungszeit!$X$18,IF(($AH61+AV$15)&lt;Regelungszeit!$W$20,Regelungszeit!$X$19,IF(($AH61+AV$15)&lt;Regelungszeit!$W$21,Regelungszeit!$X$20,IF(($AH61+AV$15)&lt;Regelungszeit!$W$22,Regelungszeit!$X$21,IF(($AH61+AV$15)&lt;Regelungszeit!$W$23,Regelungszeit!$X$22,Regelungszeit!$X$23)))))))))</f>
        <v>#N/A</v>
      </c>
      <c r="AW61" s="81" t="e">
        <f>IF(($AH61+AW$15)&lt;Regelungszeit!$W$15,Regelungszeit!$X$14,IF(($AH61+AW$15)&lt;Regelungszeit!$W$16,Regelungszeit!$X$15,IF(($AH61+AW$15)&lt;Regelungszeit!$W$17,Regelungszeit!$X$16,IF(($AH61+AW$15)&lt;Regelungszeit!$W$18,Regelungszeit!$X$17,IF(($AH61+AW$15)&lt;Regelungszeit!$W$19,Regelungszeit!$X$18,IF(($AH61+AW$15)&lt;Regelungszeit!$W$20,Regelungszeit!$X$19,IF(($AH61+AW$15)&lt;Regelungszeit!$W$21,Regelungszeit!$X$20,IF(($AH61+AW$15)&lt;Regelungszeit!$W$22,Regelungszeit!$X$21,IF(($AH61+AW$15)&lt;Regelungszeit!$W$23,Regelungszeit!$X$22,Regelungszeit!$X$23)))))))))</f>
        <v>#N/A</v>
      </c>
      <c r="AX61" s="82" t="e">
        <f t="shared" si="14"/>
        <v>#N/A</v>
      </c>
    </row>
    <row r="62" spans="1:50">
      <c r="A62" s="56" t="e">
        <f>IF(B62=Regelungszeit!$F$31,"Ende Regelung",IF(B62=Regelungszeit!$F$32,"Ende Hochfahrrampe",""))</f>
        <v>#N/A</v>
      </c>
      <c r="B62" s="57">
        <v>48</v>
      </c>
      <c r="C62" s="58" t="e">
        <f t="shared" si="15"/>
        <v>#N/A</v>
      </c>
      <c r="D62" s="59" t="e">
        <f t="shared" si="16"/>
        <v>#N/A</v>
      </c>
      <c r="E62" s="155"/>
      <c r="F62" s="247" t="e">
        <f>MATCH(INT(C62),Zuteilung!A:A,0)</f>
        <v>#N/A</v>
      </c>
      <c r="G62" s="61" t="e">
        <f>IF(OR(C62&lt;INDEX(Zuteilung!C:C,F62),C62&gt;INDEX(Zuteilung!D:D,F62)),FALSE,TRUE)</f>
        <v>#N/A</v>
      </c>
      <c r="H62" s="60" t="e">
        <f>IF(B62&lt;=Regelungszeit!$F$32,H61+Regelungszeit!$F$28,"")</f>
        <v>#N/A</v>
      </c>
      <c r="I62" s="60"/>
      <c r="J62" s="60"/>
      <c r="K62" s="60"/>
      <c r="L62" s="61" t="e">
        <f t="shared" si="17"/>
        <v>#N/A</v>
      </c>
      <c r="M62" s="106" t="e">
        <f t="shared" si="19"/>
        <v>#N/A</v>
      </c>
      <c r="N62" s="61" t="e">
        <f>IF(M62="","",IF(M62=1,0,IF(M62=1,0,Dateneingabe!$G$10*M62)))</f>
        <v>#N/A</v>
      </c>
      <c r="O62" s="252">
        <f t="shared" si="9"/>
        <v>0</v>
      </c>
      <c r="P62" s="63">
        <f>IF(O62="","",O62*(Dateneingabe!$G$10/100))</f>
        <v>0</v>
      </c>
      <c r="Q62" s="63">
        <f t="shared" si="10"/>
        <v>0</v>
      </c>
      <c r="R62" s="63" t="e">
        <f>IF(C62="","",IF(Dateneingabe!$G$17&lt;40909,Zeitreihe!P62,Zeitreihe!Q62))</f>
        <v>#N/A</v>
      </c>
      <c r="S62" s="68" t="str">
        <f>IF($T$14=0,"",IF(H62="","",IF(E62="","Ist-Arbeit fehlt",IF(L62&gt;Dateneingabe!$G$8,"Ist-Arbeit unplausibel",""))))</f>
        <v/>
      </c>
      <c r="T62" s="30">
        <f t="shared" si="18"/>
        <v>0</v>
      </c>
      <c r="U62" s="30">
        <f t="shared" si="6"/>
        <v>0</v>
      </c>
      <c r="X62" s="80"/>
      <c r="Y62" s="79"/>
      <c r="Z62" s="81"/>
      <c r="AA62" s="81"/>
      <c r="AB62" s="81"/>
      <c r="AC62" s="81"/>
      <c r="AD62" s="81"/>
      <c r="AE62" s="81"/>
      <c r="AF62" s="30" t="e">
        <f t="shared" si="20"/>
        <v>#N/A</v>
      </c>
      <c r="AG62" s="80" t="e">
        <f t="shared" si="11"/>
        <v>#N/A</v>
      </c>
      <c r="AH62" s="79" t="e">
        <f t="shared" si="21"/>
        <v>#N/A</v>
      </c>
      <c r="AI62" s="81" t="e">
        <f>IF(($AH62+AI$15)&lt;Regelungszeit!$W$15,Regelungszeit!$X$14,IF(($AH62+AI$15)&lt;Regelungszeit!$W$16,Regelungszeit!$X$15,IF(($AH62+AI$15)&lt;Regelungszeit!$W$17,Regelungszeit!$X$16,IF(($AH62+AI$15)&lt;Regelungszeit!$W$18,Regelungszeit!$X$17,IF(($AH62+AI$15)&lt;Regelungszeit!$W$19,Regelungszeit!$X$18,IF(($AH62+AI$15)&lt;Regelungszeit!$W$20,Regelungszeit!$X$19,IF(($AH62+AI$15)&lt;Regelungszeit!$W$21,Regelungszeit!$X$20,IF(($AH62+AI$15)&lt;Regelungszeit!$W$22,Regelungszeit!$X$21,IF(($AH62+AI$15)&lt;Regelungszeit!$W$23,Regelungszeit!$X$22,Regelungszeit!$X$23)))))))))</f>
        <v>#N/A</v>
      </c>
      <c r="AJ62" s="81" t="e">
        <f>IF(($AH62+AJ$15)&lt;Regelungszeit!$W$15,Regelungszeit!$X$14,IF(($AH62+AJ$15)&lt;Regelungszeit!$W$16,Regelungszeit!$X$15,IF(($AH62+AJ$15)&lt;Regelungszeit!$W$17,Regelungszeit!$X$16,IF(($AH62+AJ$15)&lt;Regelungszeit!$W$18,Regelungszeit!$X$17,IF(($AH62+AJ$15)&lt;Regelungszeit!$W$19,Regelungszeit!$X$18,IF(($AH62+AJ$15)&lt;Regelungszeit!$W$20,Regelungszeit!$X$19,IF(($AH62+AJ$15)&lt;Regelungszeit!$W$21,Regelungszeit!$X$20,IF(($AH62+AJ$15)&lt;Regelungszeit!$W$22,Regelungszeit!$X$21,IF(($AH62+AJ$15)&lt;Regelungszeit!$W$23,Regelungszeit!$X$22,Regelungszeit!$X$23)))))))))</f>
        <v>#N/A</v>
      </c>
      <c r="AK62" s="81" t="e">
        <f>IF(($AH62+AK$15)&lt;Regelungszeit!$W$15,Regelungszeit!$X$14,IF(($AH62+AK$15)&lt;Regelungszeit!$W$16,Regelungszeit!$X$15,IF(($AH62+AK$15)&lt;Regelungszeit!$W$17,Regelungszeit!$X$16,IF(($AH62+AK$15)&lt;Regelungszeit!$W$18,Regelungszeit!$X$17,IF(($AH62+AK$15)&lt;Regelungszeit!$W$19,Regelungszeit!$X$18,IF(($AH62+AK$15)&lt;Regelungszeit!$W$20,Regelungszeit!$X$19,IF(($AH62+AK$15)&lt;Regelungszeit!$W$21,Regelungszeit!$X$20,IF(($AH62+AK$15)&lt;Regelungszeit!$W$22,Regelungszeit!$X$21,IF(($AH62+AK$15)&lt;Regelungszeit!$W$23,Regelungszeit!$X$22,Regelungszeit!$X$23)))))))))</f>
        <v>#N/A</v>
      </c>
      <c r="AL62" s="81" t="e">
        <f>IF(($AH62+AL$15)&lt;Regelungszeit!$W$15,Regelungszeit!$X$14,IF(($AH62+AL$15)&lt;Regelungszeit!$W$16,Regelungszeit!$X$15,IF(($AH62+AL$15)&lt;Regelungszeit!$W$17,Regelungszeit!$X$16,IF(($AH62+AL$15)&lt;Regelungszeit!$W$18,Regelungszeit!$X$17,IF(($AH62+AL$15)&lt;Regelungszeit!$W$19,Regelungszeit!$X$18,IF(($AH62+AL$15)&lt;Regelungszeit!$W$20,Regelungszeit!$X$19,IF(($AH62+AL$15)&lt;Regelungszeit!$W$21,Regelungszeit!$X$20,IF(($AH62+AL$15)&lt;Regelungszeit!$W$22,Regelungszeit!$X$21,IF(($AH62+AL$15)&lt;Regelungszeit!$W$23,Regelungszeit!$X$22,Regelungszeit!$X$23)))))))))</f>
        <v>#N/A</v>
      </c>
      <c r="AM62" s="81" t="e">
        <f>IF(($AH62+AM$15)&lt;Regelungszeit!$W$15,Regelungszeit!$X$14,IF(($AH62+AM$15)&lt;Regelungszeit!$W$16,Regelungszeit!$X$15,IF(($AH62+AM$15)&lt;Regelungszeit!$W$17,Regelungszeit!$X$16,IF(($AH62+AM$15)&lt;Regelungszeit!$W$18,Regelungszeit!$X$17,IF(($AH62+AM$15)&lt;Regelungszeit!$W$19,Regelungszeit!$X$18,IF(($AH62+AM$15)&lt;Regelungszeit!$W$20,Regelungszeit!$X$19,IF(($AH62+AM$15)&lt;Regelungszeit!$W$21,Regelungszeit!$X$20,IF(($AH62+AM$15)&lt;Regelungszeit!$W$22,Regelungszeit!$X$21,IF(($AH62+AM$15)&lt;Regelungszeit!$W$23,Regelungszeit!$X$22,Regelungszeit!$X$23)))))))))</f>
        <v>#N/A</v>
      </c>
      <c r="AN62" s="81" t="e">
        <f>IF(($AH62+AN$15)&lt;Regelungszeit!$W$15,Regelungszeit!$X$14,IF(($AH62+AN$15)&lt;Regelungszeit!$W$16,Regelungszeit!$X$15,IF(($AH62+AN$15)&lt;Regelungszeit!$W$17,Regelungszeit!$X$16,IF(($AH62+AN$15)&lt;Regelungszeit!$W$18,Regelungszeit!$X$17,IF(($AH62+AN$15)&lt;Regelungszeit!$W$19,Regelungszeit!$X$18,IF(($AH62+AN$15)&lt;Regelungszeit!$W$20,Regelungszeit!$X$19,IF(($AH62+AN$15)&lt;Regelungszeit!$W$21,Regelungszeit!$X$20,IF(($AH62+AN$15)&lt;Regelungszeit!$W$22,Regelungszeit!$X$21,IF(($AH62+AN$15)&lt;Regelungszeit!$W$23,Regelungszeit!$X$22,Regelungszeit!$X$23)))))))))</f>
        <v>#N/A</v>
      </c>
      <c r="AO62" s="81" t="e">
        <f>IF(($AH62+AO$15)&lt;Regelungszeit!$W$15,Regelungszeit!$X$14,IF(($AH62+AO$15)&lt;Regelungszeit!$W$16,Regelungszeit!$X$15,IF(($AH62+AO$15)&lt;Regelungszeit!$W$17,Regelungszeit!$X$16,IF(($AH62+AO$15)&lt;Regelungszeit!$W$18,Regelungszeit!$X$17,IF(($AH62+AO$15)&lt;Regelungszeit!$W$19,Regelungszeit!$X$18,IF(($AH62+AO$15)&lt;Regelungszeit!$W$20,Regelungszeit!$X$19,IF(($AH62+AO$15)&lt;Regelungszeit!$W$21,Regelungszeit!$X$20,IF(($AH62+AO$15)&lt;Regelungszeit!$W$22,Regelungszeit!$X$21,IF(($AH62+AO$15)&lt;Regelungszeit!$W$23,Regelungszeit!$X$22,Regelungszeit!$X$23)))))))))</f>
        <v>#N/A</v>
      </c>
      <c r="AP62" s="81" t="e">
        <f>IF(($AH62+AP$15)&lt;Regelungszeit!$W$15,Regelungszeit!$X$14,IF(($AH62+AP$15)&lt;Regelungszeit!$W$16,Regelungszeit!$X$15,IF(($AH62+AP$15)&lt;Regelungszeit!$W$17,Regelungszeit!$X$16,IF(($AH62+AP$15)&lt;Regelungszeit!$W$18,Regelungszeit!$X$17,IF(($AH62+AP$15)&lt;Regelungszeit!$W$19,Regelungszeit!$X$18,IF(($AH62+AP$15)&lt;Regelungszeit!$W$20,Regelungszeit!$X$19,IF(($AH62+AP$15)&lt;Regelungszeit!$W$21,Regelungszeit!$X$20,IF(($AH62+AP$15)&lt;Regelungszeit!$W$22,Regelungszeit!$X$21,IF(($AH62+AP$15)&lt;Regelungszeit!$W$23,Regelungszeit!$X$22,Regelungszeit!$X$23)))))))))</f>
        <v>#N/A</v>
      </c>
      <c r="AQ62" s="81" t="e">
        <f>IF(($AH62+AQ$15)&lt;Regelungszeit!$W$15,Regelungszeit!$X$14,IF(($AH62+AQ$15)&lt;Regelungszeit!$W$16,Regelungszeit!$X$15,IF(($AH62+AQ$15)&lt;Regelungszeit!$W$17,Regelungszeit!$X$16,IF(($AH62+AQ$15)&lt;Regelungszeit!$W$18,Regelungszeit!$X$17,IF(($AH62+AQ$15)&lt;Regelungszeit!$W$19,Regelungszeit!$X$18,IF(($AH62+AQ$15)&lt;Regelungszeit!$W$20,Regelungszeit!$X$19,IF(($AH62+AQ$15)&lt;Regelungszeit!$W$21,Regelungszeit!$X$20,IF(($AH62+AQ$15)&lt;Regelungszeit!$W$22,Regelungszeit!$X$21,IF(($AH62+AQ$15)&lt;Regelungszeit!$W$23,Regelungszeit!$X$22,Regelungszeit!$X$23)))))))))</f>
        <v>#N/A</v>
      </c>
      <c r="AR62" s="81" t="e">
        <f>IF(($AH62+AR$15)&lt;Regelungszeit!$W$15,Regelungszeit!$X$14,IF(($AH62+AR$15)&lt;Regelungszeit!$W$16,Regelungszeit!$X$15,IF(($AH62+AR$15)&lt;Regelungszeit!$W$17,Regelungszeit!$X$16,IF(($AH62+AR$15)&lt;Regelungszeit!$W$18,Regelungszeit!$X$17,IF(($AH62+AR$15)&lt;Regelungszeit!$W$19,Regelungszeit!$X$18,IF(($AH62+AR$15)&lt;Regelungszeit!$W$20,Regelungszeit!$X$19,IF(($AH62+AR$15)&lt;Regelungszeit!$W$21,Regelungszeit!$X$20,IF(($AH62+AR$15)&lt;Regelungszeit!$W$22,Regelungszeit!$X$21,IF(($AH62+AR$15)&lt;Regelungszeit!$W$23,Regelungszeit!$X$22,Regelungszeit!$X$23)))))))))</f>
        <v>#N/A</v>
      </c>
      <c r="AS62" s="81" t="e">
        <f>IF(($AH62+AS$15)&lt;Regelungszeit!$W$15,Regelungszeit!$X$14,IF(($AH62+AS$15)&lt;Regelungszeit!$W$16,Regelungszeit!$X$15,IF(($AH62+AS$15)&lt;Regelungszeit!$W$17,Regelungszeit!$X$16,IF(($AH62+AS$15)&lt;Regelungszeit!$W$18,Regelungszeit!$X$17,IF(($AH62+AS$15)&lt;Regelungszeit!$W$19,Regelungszeit!$X$18,IF(($AH62+AS$15)&lt;Regelungszeit!$W$20,Regelungszeit!$X$19,IF(($AH62+AS$15)&lt;Regelungszeit!$W$21,Regelungszeit!$X$20,IF(($AH62+AS$15)&lt;Regelungszeit!$W$22,Regelungszeit!$X$21,IF(($AH62+AS$15)&lt;Regelungszeit!$W$23,Regelungszeit!$X$22,Regelungszeit!$X$23)))))))))</f>
        <v>#N/A</v>
      </c>
      <c r="AT62" s="81" t="e">
        <f>IF(($AH62+AT$15)&lt;Regelungszeit!$W$15,Regelungszeit!$X$14,IF(($AH62+AT$15)&lt;Regelungszeit!$W$16,Regelungszeit!$X$15,IF(($AH62+AT$15)&lt;Regelungszeit!$W$17,Regelungszeit!$X$16,IF(($AH62+AT$15)&lt;Regelungszeit!$W$18,Regelungszeit!$X$17,IF(($AH62+AT$15)&lt;Regelungszeit!$W$19,Regelungszeit!$X$18,IF(($AH62+AT$15)&lt;Regelungszeit!$W$20,Regelungszeit!$X$19,IF(($AH62+AT$15)&lt;Regelungszeit!$W$21,Regelungszeit!$X$20,IF(($AH62+AT$15)&lt;Regelungszeit!$W$22,Regelungszeit!$X$21,IF(($AH62+AT$15)&lt;Regelungszeit!$W$23,Regelungszeit!$X$22,Regelungszeit!$X$23)))))))))</f>
        <v>#N/A</v>
      </c>
      <c r="AU62" s="81" t="e">
        <f>IF(($AH62+AU$15)&lt;Regelungszeit!$W$15,Regelungszeit!$X$14,IF(($AH62+AU$15)&lt;Regelungszeit!$W$16,Regelungszeit!$X$15,IF(($AH62+AU$15)&lt;Regelungszeit!$W$17,Regelungszeit!$X$16,IF(($AH62+AU$15)&lt;Regelungszeit!$W$18,Regelungszeit!$X$17,IF(($AH62+AU$15)&lt;Regelungszeit!$W$19,Regelungszeit!$X$18,IF(($AH62+AU$15)&lt;Regelungszeit!$W$20,Regelungszeit!$X$19,IF(($AH62+AU$15)&lt;Regelungszeit!$W$21,Regelungszeit!$X$20,IF(($AH62+AU$15)&lt;Regelungszeit!$W$22,Regelungszeit!$X$21,IF(($AH62+AU$15)&lt;Regelungszeit!$W$23,Regelungszeit!$X$22,Regelungszeit!$X$23)))))))))</f>
        <v>#N/A</v>
      </c>
      <c r="AV62" s="81" t="e">
        <f>IF(($AH62+AV$15)&lt;Regelungszeit!$W$15,Regelungszeit!$X$14,IF(($AH62+AV$15)&lt;Regelungszeit!$W$16,Regelungszeit!$X$15,IF(($AH62+AV$15)&lt;Regelungszeit!$W$17,Regelungszeit!$X$16,IF(($AH62+AV$15)&lt;Regelungszeit!$W$18,Regelungszeit!$X$17,IF(($AH62+AV$15)&lt;Regelungszeit!$W$19,Regelungszeit!$X$18,IF(($AH62+AV$15)&lt;Regelungszeit!$W$20,Regelungszeit!$X$19,IF(($AH62+AV$15)&lt;Regelungszeit!$W$21,Regelungszeit!$X$20,IF(($AH62+AV$15)&lt;Regelungszeit!$W$22,Regelungszeit!$X$21,IF(($AH62+AV$15)&lt;Regelungszeit!$W$23,Regelungszeit!$X$22,Regelungszeit!$X$23)))))))))</f>
        <v>#N/A</v>
      </c>
      <c r="AW62" s="81" t="e">
        <f>IF(($AH62+AW$15)&lt;Regelungszeit!$W$15,Regelungszeit!$X$14,IF(($AH62+AW$15)&lt;Regelungszeit!$W$16,Regelungszeit!$X$15,IF(($AH62+AW$15)&lt;Regelungszeit!$W$17,Regelungszeit!$X$16,IF(($AH62+AW$15)&lt;Regelungszeit!$W$18,Regelungszeit!$X$17,IF(($AH62+AW$15)&lt;Regelungszeit!$W$19,Regelungszeit!$X$18,IF(($AH62+AW$15)&lt;Regelungszeit!$W$20,Regelungszeit!$X$19,IF(($AH62+AW$15)&lt;Regelungszeit!$W$21,Regelungszeit!$X$20,IF(($AH62+AW$15)&lt;Regelungszeit!$W$22,Regelungszeit!$X$21,IF(($AH62+AW$15)&lt;Regelungszeit!$W$23,Regelungszeit!$X$22,Regelungszeit!$X$23)))))))))</f>
        <v>#N/A</v>
      </c>
      <c r="AX62" s="82" t="e">
        <f t="shared" si="14"/>
        <v>#N/A</v>
      </c>
    </row>
    <row r="63" spans="1:50">
      <c r="A63" s="56" t="e">
        <f>IF(B63=Regelungszeit!$F$31,"Ende Regelung",IF(B63=Regelungszeit!$F$32,"Ende Hochfahrrampe",""))</f>
        <v>#N/A</v>
      </c>
      <c r="B63" s="57">
        <v>49</v>
      </c>
      <c r="C63" s="58" t="e">
        <f t="shared" si="15"/>
        <v>#N/A</v>
      </c>
      <c r="D63" s="59" t="e">
        <f t="shared" si="16"/>
        <v>#N/A</v>
      </c>
      <c r="E63" s="155"/>
      <c r="F63" s="247" t="e">
        <f>MATCH(INT(C63),Zuteilung!A:A,0)</f>
        <v>#N/A</v>
      </c>
      <c r="G63" s="61" t="e">
        <f>IF(OR(C63&lt;INDEX(Zuteilung!C:C,F63),C63&gt;INDEX(Zuteilung!D:D,F63)),FALSE,TRUE)</f>
        <v>#N/A</v>
      </c>
      <c r="H63" s="60" t="e">
        <f>IF(B63&lt;=Regelungszeit!$F$32,H62+Regelungszeit!$F$28,"")</f>
        <v>#N/A</v>
      </c>
      <c r="I63" s="60"/>
      <c r="J63" s="60"/>
      <c r="K63" s="60"/>
      <c r="L63" s="61" t="e">
        <f t="shared" si="17"/>
        <v>#N/A</v>
      </c>
      <c r="M63" s="106" t="e">
        <f t="shared" si="19"/>
        <v>#N/A</v>
      </c>
      <c r="N63" s="61" t="e">
        <f>IF(M63="","",IF(M63=1,0,IF(M63=1,0,Dateneingabe!$G$10*M63)))</f>
        <v>#N/A</v>
      </c>
      <c r="O63" s="252">
        <f t="shared" si="9"/>
        <v>0</v>
      </c>
      <c r="P63" s="63">
        <f>IF(O63="","",O63*(Dateneingabe!$G$10/100))</f>
        <v>0</v>
      </c>
      <c r="Q63" s="63">
        <f t="shared" si="10"/>
        <v>0</v>
      </c>
      <c r="R63" s="63" t="e">
        <f>IF(C63="","",IF(Dateneingabe!$G$17&lt;40909,Zeitreihe!P63,Zeitreihe!Q63))</f>
        <v>#N/A</v>
      </c>
      <c r="S63" s="68" t="str">
        <f>IF($T$14=0,"",IF(H63="","",IF(E63="","Ist-Arbeit fehlt",IF(L63&gt;Dateneingabe!$G$8,"Ist-Arbeit unplausibel",""))))</f>
        <v/>
      </c>
      <c r="T63" s="30">
        <f t="shared" si="18"/>
        <v>0</v>
      </c>
      <c r="U63" s="30">
        <f t="shared" si="6"/>
        <v>0</v>
      </c>
      <c r="X63" s="80"/>
      <c r="Y63" s="79"/>
      <c r="Z63" s="81"/>
      <c r="AA63" s="81"/>
      <c r="AB63" s="81"/>
      <c r="AC63" s="81"/>
      <c r="AD63" s="81"/>
      <c r="AE63" s="81"/>
      <c r="AF63" s="30" t="e">
        <f t="shared" si="20"/>
        <v>#N/A</v>
      </c>
      <c r="AG63" s="80" t="e">
        <f t="shared" si="11"/>
        <v>#N/A</v>
      </c>
      <c r="AH63" s="79" t="e">
        <f t="shared" si="21"/>
        <v>#N/A</v>
      </c>
      <c r="AI63" s="81" t="e">
        <f>IF(($AH63+AI$15)&lt;Regelungszeit!$W$15,Regelungszeit!$X$14,IF(($AH63+AI$15)&lt;Regelungszeit!$W$16,Regelungszeit!$X$15,IF(($AH63+AI$15)&lt;Regelungszeit!$W$17,Regelungszeit!$X$16,IF(($AH63+AI$15)&lt;Regelungszeit!$W$18,Regelungszeit!$X$17,IF(($AH63+AI$15)&lt;Regelungszeit!$W$19,Regelungszeit!$X$18,IF(($AH63+AI$15)&lt;Regelungszeit!$W$20,Regelungszeit!$X$19,IF(($AH63+AI$15)&lt;Regelungszeit!$W$21,Regelungszeit!$X$20,IF(($AH63+AI$15)&lt;Regelungszeit!$W$22,Regelungszeit!$X$21,IF(($AH63+AI$15)&lt;Regelungszeit!$W$23,Regelungszeit!$X$22,Regelungszeit!$X$23)))))))))</f>
        <v>#N/A</v>
      </c>
      <c r="AJ63" s="81" t="e">
        <f>IF(($AH63+AJ$15)&lt;Regelungszeit!$W$15,Regelungszeit!$X$14,IF(($AH63+AJ$15)&lt;Regelungszeit!$W$16,Regelungszeit!$X$15,IF(($AH63+AJ$15)&lt;Regelungszeit!$W$17,Regelungszeit!$X$16,IF(($AH63+AJ$15)&lt;Regelungszeit!$W$18,Regelungszeit!$X$17,IF(($AH63+AJ$15)&lt;Regelungszeit!$W$19,Regelungszeit!$X$18,IF(($AH63+AJ$15)&lt;Regelungszeit!$W$20,Regelungszeit!$X$19,IF(($AH63+AJ$15)&lt;Regelungszeit!$W$21,Regelungszeit!$X$20,IF(($AH63+AJ$15)&lt;Regelungszeit!$W$22,Regelungszeit!$X$21,IF(($AH63+AJ$15)&lt;Regelungszeit!$W$23,Regelungszeit!$X$22,Regelungszeit!$X$23)))))))))</f>
        <v>#N/A</v>
      </c>
      <c r="AK63" s="81" t="e">
        <f>IF(($AH63+AK$15)&lt;Regelungszeit!$W$15,Regelungszeit!$X$14,IF(($AH63+AK$15)&lt;Regelungszeit!$W$16,Regelungszeit!$X$15,IF(($AH63+AK$15)&lt;Regelungszeit!$W$17,Regelungszeit!$X$16,IF(($AH63+AK$15)&lt;Regelungszeit!$W$18,Regelungszeit!$X$17,IF(($AH63+AK$15)&lt;Regelungszeit!$W$19,Regelungszeit!$X$18,IF(($AH63+AK$15)&lt;Regelungszeit!$W$20,Regelungszeit!$X$19,IF(($AH63+AK$15)&lt;Regelungszeit!$W$21,Regelungszeit!$X$20,IF(($AH63+AK$15)&lt;Regelungszeit!$W$22,Regelungszeit!$X$21,IF(($AH63+AK$15)&lt;Regelungszeit!$W$23,Regelungszeit!$X$22,Regelungszeit!$X$23)))))))))</f>
        <v>#N/A</v>
      </c>
      <c r="AL63" s="81" t="e">
        <f>IF(($AH63+AL$15)&lt;Regelungszeit!$W$15,Regelungszeit!$X$14,IF(($AH63+AL$15)&lt;Regelungszeit!$W$16,Regelungszeit!$X$15,IF(($AH63+AL$15)&lt;Regelungszeit!$W$17,Regelungszeit!$X$16,IF(($AH63+AL$15)&lt;Regelungszeit!$W$18,Regelungszeit!$X$17,IF(($AH63+AL$15)&lt;Regelungszeit!$W$19,Regelungszeit!$X$18,IF(($AH63+AL$15)&lt;Regelungszeit!$W$20,Regelungszeit!$X$19,IF(($AH63+AL$15)&lt;Regelungszeit!$W$21,Regelungszeit!$X$20,IF(($AH63+AL$15)&lt;Regelungszeit!$W$22,Regelungszeit!$X$21,IF(($AH63+AL$15)&lt;Regelungszeit!$W$23,Regelungszeit!$X$22,Regelungszeit!$X$23)))))))))</f>
        <v>#N/A</v>
      </c>
      <c r="AM63" s="81" t="e">
        <f>IF(($AH63+AM$15)&lt;Regelungszeit!$W$15,Regelungszeit!$X$14,IF(($AH63+AM$15)&lt;Regelungszeit!$W$16,Regelungszeit!$X$15,IF(($AH63+AM$15)&lt;Regelungszeit!$W$17,Regelungszeit!$X$16,IF(($AH63+AM$15)&lt;Regelungszeit!$W$18,Regelungszeit!$X$17,IF(($AH63+AM$15)&lt;Regelungszeit!$W$19,Regelungszeit!$X$18,IF(($AH63+AM$15)&lt;Regelungszeit!$W$20,Regelungszeit!$X$19,IF(($AH63+AM$15)&lt;Regelungszeit!$W$21,Regelungszeit!$X$20,IF(($AH63+AM$15)&lt;Regelungszeit!$W$22,Regelungszeit!$X$21,IF(($AH63+AM$15)&lt;Regelungszeit!$W$23,Regelungszeit!$X$22,Regelungszeit!$X$23)))))))))</f>
        <v>#N/A</v>
      </c>
      <c r="AN63" s="81" t="e">
        <f>IF(($AH63+AN$15)&lt;Regelungszeit!$W$15,Regelungszeit!$X$14,IF(($AH63+AN$15)&lt;Regelungszeit!$W$16,Regelungszeit!$X$15,IF(($AH63+AN$15)&lt;Regelungszeit!$W$17,Regelungszeit!$X$16,IF(($AH63+AN$15)&lt;Regelungszeit!$W$18,Regelungszeit!$X$17,IF(($AH63+AN$15)&lt;Regelungszeit!$W$19,Regelungszeit!$X$18,IF(($AH63+AN$15)&lt;Regelungszeit!$W$20,Regelungszeit!$X$19,IF(($AH63+AN$15)&lt;Regelungszeit!$W$21,Regelungszeit!$X$20,IF(($AH63+AN$15)&lt;Regelungszeit!$W$22,Regelungszeit!$X$21,IF(($AH63+AN$15)&lt;Regelungszeit!$W$23,Regelungszeit!$X$22,Regelungszeit!$X$23)))))))))</f>
        <v>#N/A</v>
      </c>
      <c r="AO63" s="81" t="e">
        <f>IF(($AH63+AO$15)&lt;Regelungszeit!$W$15,Regelungszeit!$X$14,IF(($AH63+AO$15)&lt;Regelungszeit!$W$16,Regelungszeit!$X$15,IF(($AH63+AO$15)&lt;Regelungszeit!$W$17,Regelungszeit!$X$16,IF(($AH63+AO$15)&lt;Regelungszeit!$W$18,Regelungszeit!$X$17,IF(($AH63+AO$15)&lt;Regelungszeit!$W$19,Regelungszeit!$X$18,IF(($AH63+AO$15)&lt;Regelungszeit!$W$20,Regelungszeit!$X$19,IF(($AH63+AO$15)&lt;Regelungszeit!$W$21,Regelungszeit!$X$20,IF(($AH63+AO$15)&lt;Regelungszeit!$W$22,Regelungszeit!$X$21,IF(($AH63+AO$15)&lt;Regelungszeit!$W$23,Regelungszeit!$X$22,Regelungszeit!$X$23)))))))))</f>
        <v>#N/A</v>
      </c>
      <c r="AP63" s="81" t="e">
        <f>IF(($AH63+AP$15)&lt;Regelungszeit!$W$15,Regelungszeit!$X$14,IF(($AH63+AP$15)&lt;Regelungszeit!$W$16,Regelungszeit!$X$15,IF(($AH63+AP$15)&lt;Regelungszeit!$W$17,Regelungszeit!$X$16,IF(($AH63+AP$15)&lt;Regelungszeit!$W$18,Regelungszeit!$X$17,IF(($AH63+AP$15)&lt;Regelungszeit!$W$19,Regelungszeit!$X$18,IF(($AH63+AP$15)&lt;Regelungszeit!$W$20,Regelungszeit!$X$19,IF(($AH63+AP$15)&lt;Regelungszeit!$W$21,Regelungszeit!$X$20,IF(($AH63+AP$15)&lt;Regelungszeit!$W$22,Regelungszeit!$X$21,IF(($AH63+AP$15)&lt;Regelungszeit!$W$23,Regelungszeit!$X$22,Regelungszeit!$X$23)))))))))</f>
        <v>#N/A</v>
      </c>
      <c r="AQ63" s="81" t="e">
        <f>IF(($AH63+AQ$15)&lt;Regelungszeit!$W$15,Regelungszeit!$X$14,IF(($AH63+AQ$15)&lt;Regelungszeit!$W$16,Regelungszeit!$X$15,IF(($AH63+AQ$15)&lt;Regelungszeit!$W$17,Regelungszeit!$X$16,IF(($AH63+AQ$15)&lt;Regelungszeit!$W$18,Regelungszeit!$X$17,IF(($AH63+AQ$15)&lt;Regelungszeit!$W$19,Regelungszeit!$X$18,IF(($AH63+AQ$15)&lt;Regelungszeit!$W$20,Regelungszeit!$X$19,IF(($AH63+AQ$15)&lt;Regelungszeit!$W$21,Regelungszeit!$X$20,IF(($AH63+AQ$15)&lt;Regelungszeit!$W$22,Regelungszeit!$X$21,IF(($AH63+AQ$15)&lt;Regelungszeit!$W$23,Regelungszeit!$X$22,Regelungszeit!$X$23)))))))))</f>
        <v>#N/A</v>
      </c>
      <c r="AR63" s="81" t="e">
        <f>IF(($AH63+AR$15)&lt;Regelungszeit!$W$15,Regelungszeit!$X$14,IF(($AH63+AR$15)&lt;Regelungszeit!$W$16,Regelungszeit!$X$15,IF(($AH63+AR$15)&lt;Regelungszeit!$W$17,Regelungszeit!$X$16,IF(($AH63+AR$15)&lt;Regelungszeit!$W$18,Regelungszeit!$X$17,IF(($AH63+AR$15)&lt;Regelungszeit!$W$19,Regelungszeit!$X$18,IF(($AH63+AR$15)&lt;Regelungszeit!$W$20,Regelungszeit!$X$19,IF(($AH63+AR$15)&lt;Regelungszeit!$W$21,Regelungszeit!$X$20,IF(($AH63+AR$15)&lt;Regelungszeit!$W$22,Regelungszeit!$X$21,IF(($AH63+AR$15)&lt;Regelungszeit!$W$23,Regelungszeit!$X$22,Regelungszeit!$X$23)))))))))</f>
        <v>#N/A</v>
      </c>
      <c r="AS63" s="81" t="e">
        <f>IF(($AH63+AS$15)&lt;Regelungszeit!$W$15,Regelungszeit!$X$14,IF(($AH63+AS$15)&lt;Regelungszeit!$W$16,Regelungszeit!$X$15,IF(($AH63+AS$15)&lt;Regelungszeit!$W$17,Regelungszeit!$X$16,IF(($AH63+AS$15)&lt;Regelungszeit!$W$18,Regelungszeit!$X$17,IF(($AH63+AS$15)&lt;Regelungszeit!$W$19,Regelungszeit!$X$18,IF(($AH63+AS$15)&lt;Regelungszeit!$W$20,Regelungszeit!$X$19,IF(($AH63+AS$15)&lt;Regelungszeit!$W$21,Regelungszeit!$X$20,IF(($AH63+AS$15)&lt;Regelungszeit!$W$22,Regelungszeit!$X$21,IF(($AH63+AS$15)&lt;Regelungszeit!$W$23,Regelungszeit!$X$22,Regelungszeit!$X$23)))))))))</f>
        <v>#N/A</v>
      </c>
      <c r="AT63" s="81" t="e">
        <f>IF(($AH63+AT$15)&lt;Regelungszeit!$W$15,Regelungszeit!$X$14,IF(($AH63+AT$15)&lt;Regelungszeit!$W$16,Regelungszeit!$X$15,IF(($AH63+AT$15)&lt;Regelungszeit!$W$17,Regelungszeit!$X$16,IF(($AH63+AT$15)&lt;Regelungszeit!$W$18,Regelungszeit!$X$17,IF(($AH63+AT$15)&lt;Regelungszeit!$W$19,Regelungszeit!$X$18,IF(($AH63+AT$15)&lt;Regelungszeit!$W$20,Regelungszeit!$X$19,IF(($AH63+AT$15)&lt;Regelungszeit!$W$21,Regelungszeit!$X$20,IF(($AH63+AT$15)&lt;Regelungszeit!$W$22,Regelungszeit!$X$21,IF(($AH63+AT$15)&lt;Regelungszeit!$W$23,Regelungszeit!$X$22,Regelungszeit!$X$23)))))))))</f>
        <v>#N/A</v>
      </c>
      <c r="AU63" s="81" t="e">
        <f>IF(($AH63+AU$15)&lt;Regelungszeit!$W$15,Regelungszeit!$X$14,IF(($AH63+AU$15)&lt;Regelungszeit!$W$16,Regelungszeit!$X$15,IF(($AH63+AU$15)&lt;Regelungszeit!$W$17,Regelungszeit!$X$16,IF(($AH63+AU$15)&lt;Regelungszeit!$W$18,Regelungszeit!$X$17,IF(($AH63+AU$15)&lt;Regelungszeit!$W$19,Regelungszeit!$X$18,IF(($AH63+AU$15)&lt;Regelungszeit!$W$20,Regelungszeit!$X$19,IF(($AH63+AU$15)&lt;Regelungszeit!$W$21,Regelungszeit!$X$20,IF(($AH63+AU$15)&lt;Regelungszeit!$W$22,Regelungszeit!$X$21,IF(($AH63+AU$15)&lt;Regelungszeit!$W$23,Regelungszeit!$X$22,Regelungszeit!$X$23)))))))))</f>
        <v>#N/A</v>
      </c>
      <c r="AV63" s="81" t="e">
        <f>IF(($AH63+AV$15)&lt;Regelungszeit!$W$15,Regelungszeit!$X$14,IF(($AH63+AV$15)&lt;Regelungszeit!$W$16,Regelungszeit!$X$15,IF(($AH63+AV$15)&lt;Regelungszeit!$W$17,Regelungszeit!$X$16,IF(($AH63+AV$15)&lt;Regelungszeit!$W$18,Regelungszeit!$X$17,IF(($AH63+AV$15)&lt;Regelungszeit!$W$19,Regelungszeit!$X$18,IF(($AH63+AV$15)&lt;Regelungszeit!$W$20,Regelungszeit!$X$19,IF(($AH63+AV$15)&lt;Regelungszeit!$W$21,Regelungszeit!$X$20,IF(($AH63+AV$15)&lt;Regelungszeit!$W$22,Regelungszeit!$X$21,IF(($AH63+AV$15)&lt;Regelungszeit!$W$23,Regelungszeit!$X$22,Regelungszeit!$X$23)))))))))</f>
        <v>#N/A</v>
      </c>
      <c r="AW63" s="81" t="e">
        <f>IF(($AH63+AW$15)&lt;Regelungszeit!$W$15,Regelungszeit!$X$14,IF(($AH63+AW$15)&lt;Regelungszeit!$W$16,Regelungszeit!$X$15,IF(($AH63+AW$15)&lt;Regelungszeit!$W$17,Regelungszeit!$X$16,IF(($AH63+AW$15)&lt;Regelungszeit!$W$18,Regelungszeit!$X$17,IF(($AH63+AW$15)&lt;Regelungszeit!$W$19,Regelungszeit!$X$18,IF(($AH63+AW$15)&lt;Regelungszeit!$W$20,Regelungszeit!$X$19,IF(($AH63+AW$15)&lt;Regelungszeit!$W$21,Regelungszeit!$X$20,IF(($AH63+AW$15)&lt;Regelungszeit!$W$22,Regelungszeit!$X$21,IF(($AH63+AW$15)&lt;Regelungszeit!$W$23,Regelungszeit!$X$22,Regelungszeit!$X$23)))))))))</f>
        <v>#N/A</v>
      </c>
      <c r="AX63" s="82" t="e">
        <f t="shared" si="14"/>
        <v>#N/A</v>
      </c>
    </row>
    <row r="64" spans="1:50">
      <c r="A64" s="56" t="e">
        <f>IF(B64=Regelungszeit!$F$31,"Ende Regelung",IF(B64=Regelungszeit!$F$32,"Ende Hochfahrrampe",""))</f>
        <v>#N/A</v>
      </c>
      <c r="B64" s="57">
        <v>50</v>
      </c>
      <c r="C64" s="58" t="e">
        <f t="shared" si="15"/>
        <v>#N/A</v>
      </c>
      <c r="D64" s="59" t="e">
        <f t="shared" si="16"/>
        <v>#N/A</v>
      </c>
      <c r="E64" s="155"/>
      <c r="F64" s="247" t="e">
        <f>MATCH(INT(C64),Zuteilung!A:A,0)</f>
        <v>#N/A</v>
      </c>
      <c r="G64" s="61" t="e">
        <f>IF(OR(C64&lt;INDEX(Zuteilung!C:C,F64),C64&gt;INDEX(Zuteilung!D:D,F64)),FALSE,TRUE)</f>
        <v>#N/A</v>
      </c>
      <c r="H64" s="60" t="e">
        <f>IF(B64&lt;=Regelungszeit!$F$32,H63+Regelungszeit!$F$28,"")</f>
        <v>#N/A</v>
      </c>
      <c r="I64" s="60"/>
      <c r="J64" s="60"/>
      <c r="K64" s="60"/>
      <c r="L64" s="61" t="e">
        <f t="shared" si="17"/>
        <v>#N/A</v>
      </c>
      <c r="M64" s="106" t="e">
        <f t="shared" si="19"/>
        <v>#N/A</v>
      </c>
      <c r="N64" s="61" t="e">
        <f>IF(M64="","",IF(M64=1,0,IF(M64=1,0,Dateneingabe!$G$10*M64)))</f>
        <v>#N/A</v>
      </c>
      <c r="O64" s="252">
        <f t="shared" si="9"/>
        <v>0</v>
      </c>
      <c r="P64" s="63">
        <f>IF(O64="","",O64*(Dateneingabe!$G$10/100))</f>
        <v>0</v>
      </c>
      <c r="Q64" s="63">
        <f t="shared" si="10"/>
        <v>0</v>
      </c>
      <c r="R64" s="63" t="e">
        <f>IF(C64="","",IF(Dateneingabe!$G$17&lt;40909,Zeitreihe!P64,Zeitreihe!Q64))</f>
        <v>#N/A</v>
      </c>
      <c r="S64" s="68" t="str">
        <f>IF($T$14=0,"",IF(H64="","",IF(E64="","Ist-Arbeit fehlt",IF(L64&gt;Dateneingabe!$G$8,"Ist-Arbeit unplausibel",""))))</f>
        <v/>
      </c>
      <c r="T64" s="30">
        <f t="shared" si="18"/>
        <v>0</v>
      </c>
      <c r="U64" s="30">
        <f t="shared" si="6"/>
        <v>0</v>
      </c>
      <c r="X64" s="80"/>
      <c r="Y64" s="79"/>
      <c r="Z64" s="81"/>
      <c r="AA64" s="81"/>
      <c r="AB64" s="81"/>
      <c r="AC64" s="81"/>
      <c r="AD64" s="81"/>
      <c r="AE64" s="81"/>
      <c r="AF64" s="30" t="e">
        <f t="shared" si="20"/>
        <v>#N/A</v>
      </c>
      <c r="AG64" s="80" t="e">
        <f t="shared" si="11"/>
        <v>#N/A</v>
      </c>
      <c r="AH64" s="79" t="e">
        <f t="shared" si="21"/>
        <v>#N/A</v>
      </c>
      <c r="AI64" s="81" t="e">
        <f>IF(($AH64+AI$15)&lt;Regelungszeit!$W$15,Regelungszeit!$X$14,IF(($AH64+AI$15)&lt;Regelungszeit!$W$16,Regelungszeit!$X$15,IF(($AH64+AI$15)&lt;Regelungszeit!$W$17,Regelungszeit!$X$16,IF(($AH64+AI$15)&lt;Regelungszeit!$W$18,Regelungszeit!$X$17,IF(($AH64+AI$15)&lt;Regelungszeit!$W$19,Regelungszeit!$X$18,IF(($AH64+AI$15)&lt;Regelungszeit!$W$20,Regelungszeit!$X$19,IF(($AH64+AI$15)&lt;Regelungszeit!$W$21,Regelungszeit!$X$20,IF(($AH64+AI$15)&lt;Regelungszeit!$W$22,Regelungszeit!$X$21,IF(($AH64+AI$15)&lt;Regelungszeit!$W$23,Regelungszeit!$X$22,Regelungszeit!$X$23)))))))))</f>
        <v>#N/A</v>
      </c>
      <c r="AJ64" s="81" t="e">
        <f>IF(($AH64+AJ$15)&lt;Regelungszeit!$W$15,Regelungszeit!$X$14,IF(($AH64+AJ$15)&lt;Regelungszeit!$W$16,Regelungszeit!$X$15,IF(($AH64+AJ$15)&lt;Regelungszeit!$W$17,Regelungszeit!$X$16,IF(($AH64+AJ$15)&lt;Regelungszeit!$W$18,Regelungszeit!$X$17,IF(($AH64+AJ$15)&lt;Regelungszeit!$W$19,Regelungszeit!$X$18,IF(($AH64+AJ$15)&lt;Regelungszeit!$W$20,Regelungszeit!$X$19,IF(($AH64+AJ$15)&lt;Regelungszeit!$W$21,Regelungszeit!$X$20,IF(($AH64+AJ$15)&lt;Regelungszeit!$W$22,Regelungszeit!$X$21,IF(($AH64+AJ$15)&lt;Regelungszeit!$W$23,Regelungszeit!$X$22,Regelungszeit!$X$23)))))))))</f>
        <v>#N/A</v>
      </c>
      <c r="AK64" s="81" t="e">
        <f>IF(($AH64+AK$15)&lt;Regelungszeit!$W$15,Regelungszeit!$X$14,IF(($AH64+AK$15)&lt;Regelungszeit!$W$16,Regelungszeit!$X$15,IF(($AH64+AK$15)&lt;Regelungszeit!$W$17,Regelungszeit!$X$16,IF(($AH64+AK$15)&lt;Regelungszeit!$W$18,Regelungszeit!$X$17,IF(($AH64+AK$15)&lt;Regelungszeit!$W$19,Regelungszeit!$X$18,IF(($AH64+AK$15)&lt;Regelungszeit!$W$20,Regelungszeit!$X$19,IF(($AH64+AK$15)&lt;Regelungszeit!$W$21,Regelungszeit!$X$20,IF(($AH64+AK$15)&lt;Regelungszeit!$W$22,Regelungszeit!$X$21,IF(($AH64+AK$15)&lt;Regelungszeit!$W$23,Regelungszeit!$X$22,Regelungszeit!$X$23)))))))))</f>
        <v>#N/A</v>
      </c>
      <c r="AL64" s="81" t="e">
        <f>IF(($AH64+AL$15)&lt;Regelungszeit!$W$15,Regelungszeit!$X$14,IF(($AH64+AL$15)&lt;Regelungszeit!$W$16,Regelungszeit!$X$15,IF(($AH64+AL$15)&lt;Regelungszeit!$W$17,Regelungszeit!$X$16,IF(($AH64+AL$15)&lt;Regelungszeit!$W$18,Regelungszeit!$X$17,IF(($AH64+AL$15)&lt;Regelungszeit!$W$19,Regelungszeit!$X$18,IF(($AH64+AL$15)&lt;Regelungszeit!$W$20,Regelungszeit!$X$19,IF(($AH64+AL$15)&lt;Regelungszeit!$W$21,Regelungszeit!$X$20,IF(($AH64+AL$15)&lt;Regelungszeit!$W$22,Regelungszeit!$X$21,IF(($AH64+AL$15)&lt;Regelungszeit!$W$23,Regelungszeit!$X$22,Regelungszeit!$X$23)))))))))</f>
        <v>#N/A</v>
      </c>
      <c r="AM64" s="81" t="e">
        <f>IF(($AH64+AM$15)&lt;Regelungszeit!$W$15,Regelungszeit!$X$14,IF(($AH64+AM$15)&lt;Regelungszeit!$W$16,Regelungszeit!$X$15,IF(($AH64+AM$15)&lt;Regelungszeit!$W$17,Regelungszeit!$X$16,IF(($AH64+AM$15)&lt;Regelungszeit!$W$18,Regelungszeit!$X$17,IF(($AH64+AM$15)&lt;Regelungszeit!$W$19,Regelungszeit!$X$18,IF(($AH64+AM$15)&lt;Regelungszeit!$W$20,Regelungszeit!$X$19,IF(($AH64+AM$15)&lt;Regelungszeit!$W$21,Regelungszeit!$X$20,IF(($AH64+AM$15)&lt;Regelungszeit!$W$22,Regelungszeit!$X$21,IF(($AH64+AM$15)&lt;Regelungszeit!$W$23,Regelungszeit!$X$22,Regelungszeit!$X$23)))))))))</f>
        <v>#N/A</v>
      </c>
      <c r="AN64" s="81" t="e">
        <f>IF(($AH64+AN$15)&lt;Regelungszeit!$W$15,Regelungszeit!$X$14,IF(($AH64+AN$15)&lt;Regelungszeit!$W$16,Regelungszeit!$X$15,IF(($AH64+AN$15)&lt;Regelungszeit!$W$17,Regelungszeit!$X$16,IF(($AH64+AN$15)&lt;Regelungszeit!$W$18,Regelungszeit!$X$17,IF(($AH64+AN$15)&lt;Regelungszeit!$W$19,Regelungszeit!$X$18,IF(($AH64+AN$15)&lt;Regelungszeit!$W$20,Regelungszeit!$X$19,IF(($AH64+AN$15)&lt;Regelungszeit!$W$21,Regelungszeit!$X$20,IF(($AH64+AN$15)&lt;Regelungszeit!$W$22,Regelungszeit!$X$21,IF(($AH64+AN$15)&lt;Regelungszeit!$W$23,Regelungszeit!$X$22,Regelungszeit!$X$23)))))))))</f>
        <v>#N/A</v>
      </c>
      <c r="AO64" s="81" t="e">
        <f>IF(($AH64+AO$15)&lt;Regelungszeit!$W$15,Regelungszeit!$X$14,IF(($AH64+AO$15)&lt;Regelungszeit!$W$16,Regelungszeit!$X$15,IF(($AH64+AO$15)&lt;Regelungszeit!$W$17,Regelungszeit!$X$16,IF(($AH64+AO$15)&lt;Regelungszeit!$W$18,Regelungszeit!$X$17,IF(($AH64+AO$15)&lt;Regelungszeit!$W$19,Regelungszeit!$X$18,IF(($AH64+AO$15)&lt;Regelungszeit!$W$20,Regelungszeit!$X$19,IF(($AH64+AO$15)&lt;Regelungszeit!$W$21,Regelungszeit!$X$20,IF(($AH64+AO$15)&lt;Regelungszeit!$W$22,Regelungszeit!$X$21,IF(($AH64+AO$15)&lt;Regelungszeit!$W$23,Regelungszeit!$X$22,Regelungszeit!$X$23)))))))))</f>
        <v>#N/A</v>
      </c>
      <c r="AP64" s="81" t="e">
        <f>IF(($AH64+AP$15)&lt;Regelungszeit!$W$15,Regelungszeit!$X$14,IF(($AH64+AP$15)&lt;Regelungszeit!$W$16,Regelungszeit!$X$15,IF(($AH64+AP$15)&lt;Regelungszeit!$W$17,Regelungszeit!$X$16,IF(($AH64+AP$15)&lt;Regelungszeit!$W$18,Regelungszeit!$X$17,IF(($AH64+AP$15)&lt;Regelungszeit!$W$19,Regelungszeit!$X$18,IF(($AH64+AP$15)&lt;Regelungszeit!$W$20,Regelungszeit!$X$19,IF(($AH64+AP$15)&lt;Regelungszeit!$W$21,Regelungszeit!$X$20,IF(($AH64+AP$15)&lt;Regelungszeit!$W$22,Regelungszeit!$X$21,IF(($AH64+AP$15)&lt;Regelungszeit!$W$23,Regelungszeit!$X$22,Regelungszeit!$X$23)))))))))</f>
        <v>#N/A</v>
      </c>
      <c r="AQ64" s="81" t="e">
        <f>IF(($AH64+AQ$15)&lt;Regelungszeit!$W$15,Regelungszeit!$X$14,IF(($AH64+AQ$15)&lt;Regelungszeit!$W$16,Regelungszeit!$X$15,IF(($AH64+AQ$15)&lt;Regelungszeit!$W$17,Regelungszeit!$X$16,IF(($AH64+AQ$15)&lt;Regelungszeit!$W$18,Regelungszeit!$X$17,IF(($AH64+AQ$15)&lt;Regelungszeit!$W$19,Regelungszeit!$X$18,IF(($AH64+AQ$15)&lt;Regelungszeit!$W$20,Regelungszeit!$X$19,IF(($AH64+AQ$15)&lt;Regelungszeit!$W$21,Regelungszeit!$X$20,IF(($AH64+AQ$15)&lt;Regelungszeit!$W$22,Regelungszeit!$X$21,IF(($AH64+AQ$15)&lt;Regelungszeit!$W$23,Regelungszeit!$X$22,Regelungszeit!$X$23)))))))))</f>
        <v>#N/A</v>
      </c>
      <c r="AR64" s="81" t="e">
        <f>IF(($AH64+AR$15)&lt;Regelungszeit!$W$15,Regelungszeit!$X$14,IF(($AH64+AR$15)&lt;Regelungszeit!$W$16,Regelungszeit!$X$15,IF(($AH64+AR$15)&lt;Regelungszeit!$W$17,Regelungszeit!$X$16,IF(($AH64+AR$15)&lt;Regelungszeit!$W$18,Regelungszeit!$X$17,IF(($AH64+AR$15)&lt;Regelungszeit!$W$19,Regelungszeit!$X$18,IF(($AH64+AR$15)&lt;Regelungszeit!$W$20,Regelungszeit!$X$19,IF(($AH64+AR$15)&lt;Regelungszeit!$W$21,Regelungszeit!$X$20,IF(($AH64+AR$15)&lt;Regelungszeit!$W$22,Regelungszeit!$X$21,IF(($AH64+AR$15)&lt;Regelungszeit!$W$23,Regelungszeit!$X$22,Regelungszeit!$X$23)))))))))</f>
        <v>#N/A</v>
      </c>
      <c r="AS64" s="81" t="e">
        <f>IF(($AH64+AS$15)&lt;Regelungszeit!$W$15,Regelungszeit!$X$14,IF(($AH64+AS$15)&lt;Regelungszeit!$W$16,Regelungszeit!$X$15,IF(($AH64+AS$15)&lt;Regelungszeit!$W$17,Regelungszeit!$X$16,IF(($AH64+AS$15)&lt;Regelungszeit!$W$18,Regelungszeit!$X$17,IF(($AH64+AS$15)&lt;Regelungszeit!$W$19,Regelungszeit!$X$18,IF(($AH64+AS$15)&lt;Regelungszeit!$W$20,Regelungszeit!$X$19,IF(($AH64+AS$15)&lt;Regelungszeit!$W$21,Regelungszeit!$X$20,IF(($AH64+AS$15)&lt;Regelungszeit!$W$22,Regelungszeit!$X$21,IF(($AH64+AS$15)&lt;Regelungszeit!$W$23,Regelungszeit!$X$22,Regelungszeit!$X$23)))))))))</f>
        <v>#N/A</v>
      </c>
      <c r="AT64" s="81" t="e">
        <f>IF(($AH64+AT$15)&lt;Regelungszeit!$W$15,Regelungszeit!$X$14,IF(($AH64+AT$15)&lt;Regelungszeit!$W$16,Regelungszeit!$X$15,IF(($AH64+AT$15)&lt;Regelungszeit!$W$17,Regelungszeit!$X$16,IF(($AH64+AT$15)&lt;Regelungszeit!$W$18,Regelungszeit!$X$17,IF(($AH64+AT$15)&lt;Regelungszeit!$W$19,Regelungszeit!$X$18,IF(($AH64+AT$15)&lt;Regelungszeit!$W$20,Regelungszeit!$X$19,IF(($AH64+AT$15)&lt;Regelungszeit!$W$21,Regelungszeit!$X$20,IF(($AH64+AT$15)&lt;Regelungszeit!$W$22,Regelungszeit!$X$21,IF(($AH64+AT$15)&lt;Regelungszeit!$W$23,Regelungszeit!$X$22,Regelungszeit!$X$23)))))))))</f>
        <v>#N/A</v>
      </c>
      <c r="AU64" s="81" t="e">
        <f>IF(($AH64+AU$15)&lt;Regelungszeit!$W$15,Regelungszeit!$X$14,IF(($AH64+AU$15)&lt;Regelungszeit!$W$16,Regelungszeit!$X$15,IF(($AH64+AU$15)&lt;Regelungszeit!$W$17,Regelungszeit!$X$16,IF(($AH64+AU$15)&lt;Regelungszeit!$W$18,Regelungszeit!$X$17,IF(($AH64+AU$15)&lt;Regelungszeit!$W$19,Regelungszeit!$X$18,IF(($AH64+AU$15)&lt;Regelungszeit!$W$20,Regelungszeit!$X$19,IF(($AH64+AU$15)&lt;Regelungszeit!$W$21,Regelungszeit!$X$20,IF(($AH64+AU$15)&lt;Regelungszeit!$W$22,Regelungszeit!$X$21,IF(($AH64+AU$15)&lt;Regelungszeit!$W$23,Regelungszeit!$X$22,Regelungszeit!$X$23)))))))))</f>
        <v>#N/A</v>
      </c>
      <c r="AV64" s="81" t="e">
        <f>IF(($AH64+AV$15)&lt;Regelungszeit!$W$15,Regelungszeit!$X$14,IF(($AH64+AV$15)&lt;Regelungszeit!$W$16,Regelungszeit!$X$15,IF(($AH64+AV$15)&lt;Regelungszeit!$W$17,Regelungszeit!$X$16,IF(($AH64+AV$15)&lt;Regelungszeit!$W$18,Regelungszeit!$X$17,IF(($AH64+AV$15)&lt;Regelungszeit!$W$19,Regelungszeit!$X$18,IF(($AH64+AV$15)&lt;Regelungszeit!$W$20,Regelungszeit!$X$19,IF(($AH64+AV$15)&lt;Regelungszeit!$W$21,Regelungszeit!$X$20,IF(($AH64+AV$15)&lt;Regelungszeit!$W$22,Regelungszeit!$X$21,IF(($AH64+AV$15)&lt;Regelungszeit!$W$23,Regelungszeit!$X$22,Regelungszeit!$X$23)))))))))</f>
        <v>#N/A</v>
      </c>
      <c r="AW64" s="81" t="e">
        <f>IF(($AH64+AW$15)&lt;Regelungszeit!$W$15,Regelungszeit!$X$14,IF(($AH64+AW$15)&lt;Regelungszeit!$W$16,Regelungszeit!$X$15,IF(($AH64+AW$15)&lt;Regelungszeit!$W$17,Regelungszeit!$X$16,IF(($AH64+AW$15)&lt;Regelungszeit!$W$18,Regelungszeit!$X$17,IF(($AH64+AW$15)&lt;Regelungszeit!$W$19,Regelungszeit!$X$18,IF(($AH64+AW$15)&lt;Regelungszeit!$W$20,Regelungszeit!$X$19,IF(($AH64+AW$15)&lt;Regelungszeit!$W$21,Regelungszeit!$X$20,IF(($AH64+AW$15)&lt;Regelungszeit!$W$22,Regelungszeit!$X$21,IF(($AH64+AW$15)&lt;Regelungszeit!$W$23,Regelungszeit!$X$22,Regelungszeit!$X$23)))))))))</f>
        <v>#N/A</v>
      </c>
      <c r="AX64" s="82" t="e">
        <f t="shared" si="14"/>
        <v>#N/A</v>
      </c>
    </row>
    <row r="65" spans="1:50">
      <c r="A65" s="56" t="e">
        <f>IF(B65=Regelungszeit!$F$31,"Ende Regelung",IF(B65=Regelungszeit!$F$32,"Ende Hochfahrrampe",""))</f>
        <v>#N/A</v>
      </c>
      <c r="B65" s="57">
        <v>51</v>
      </c>
      <c r="C65" s="58" t="e">
        <f t="shared" si="15"/>
        <v>#N/A</v>
      </c>
      <c r="D65" s="59" t="e">
        <f t="shared" si="16"/>
        <v>#N/A</v>
      </c>
      <c r="E65" s="155"/>
      <c r="F65" s="247" t="e">
        <f>MATCH(INT(C65),Zuteilung!A:A,0)</f>
        <v>#N/A</v>
      </c>
      <c r="G65" s="61" t="e">
        <f>IF(OR(C65&lt;INDEX(Zuteilung!C:C,F65),C65&gt;INDEX(Zuteilung!D:D,F65)),FALSE,TRUE)</f>
        <v>#N/A</v>
      </c>
      <c r="H65" s="60" t="e">
        <f>IF(B65&lt;=Regelungszeit!$F$32,H64+Regelungszeit!$F$28,"")</f>
        <v>#N/A</v>
      </c>
      <c r="I65" s="60"/>
      <c r="J65" s="60"/>
      <c r="K65" s="60"/>
      <c r="L65" s="61" t="e">
        <f t="shared" si="17"/>
        <v>#N/A</v>
      </c>
      <c r="M65" s="106" t="e">
        <f t="shared" si="19"/>
        <v>#N/A</v>
      </c>
      <c r="N65" s="61" t="e">
        <f>IF(M65="","",IF(M65=1,0,IF(M65=1,0,Dateneingabe!$G$10*M65)))</f>
        <v>#N/A</v>
      </c>
      <c r="O65" s="252">
        <f t="shared" si="9"/>
        <v>0</v>
      </c>
      <c r="P65" s="63">
        <f>IF(O65="","",O65*(Dateneingabe!$G$10/100))</f>
        <v>0</v>
      </c>
      <c r="Q65" s="63">
        <f t="shared" si="10"/>
        <v>0</v>
      </c>
      <c r="R65" s="63" t="e">
        <f>IF(C65="","",IF(Dateneingabe!$G$17&lt;40909,Zeitreihe!P65,Zeitreihe!Q65))</f>
        <v>#N/A</v>
      </c>
      <c r="S65" s="68" t="str">
        <f>IF($T$14=0,"",IF(H65="","",IF(E65="","Ist-Arbeit fehlt",IF(L65&gt;Dateneingabe!$G$8,"Ist-Arbeit unplausibel",""))))</f>
        <v/>
      </c>
      <c r="T65" s="30">
        <f t="shared" si="18"/>
        <v>0</v>
      </c>
      <c r="U65" s="30">
        <f t="shared" si="6"/>
        <v>0</v>
      </c>
      <c r="X65" s="80"/>
      <c r="Y65" s="79"/>
      <c r="Z65" s="81"/>
      <c r="AA65" s="81"/>
      <c r="AB65" s="81"/>
      <c r="AC65" s="81"/>
      <c r="AD65" s="81"/>
      <c r="AE65" s="81"/>
      <c r="AF65" s="30" t="e">
        <f t="shared" si="20"/>
        <v>#N/A</v>
      </c>
      <c r="AG65" s="80" t="e">
        <f t="shared" si="11"/>
        <v>#N/A</v>
      </c>
      <c r="AH65" s="79" t="e">
        <f t="shared" si="21"/>
        <v>#N/A</v>
      </c>
      <c r="AI65" s="81" t="e">
        <f>IF(($AH65+AI$15)&lt;Regelungszeit!$W$15,Regelungszeit!$X$14,IF(($AH65+AI$15)&lt;Regelungszeit!$W$16,Regelungszeit!$X$15,IF(($AH65+AI$15)&lt;Regelungszeit!$W$17,Regelungszeit!$X$16,IF(($AH65+AI$15)&lt;Regelungszeit!$W$18,Regelungszeit!$X$17,IF(($AH65+AI$15)&lt;Regelungszeit!$W$19,Regelungszeit!$X$18,IF(($AH65+AI$15)&lt;Regelungszeit!$W$20,Regelungszeit!$X$19,IF(($AH65+AI$15)&lt;Regelungszeit!$W$21,Regelungszeit!$X$20,IF(($AH65+AI$15)&lt;Regelungszeit!$W$22,Regelungszeit!$X$21,IF(($AH65+AI$15)&lt;Regelungszeit!$W$23,Regelungszeit!$X$22,Regelungszeit!$X$23)))))))))</f>
        <v>#N/A</v>
      </c>
      <c r="AJ65" s="81" t="e">
        <f>IF(($AH65+AJ$15)&lt;Regelungszeit!$W$15,Regelungszeit!$X$14,IF(($AH65+AJ$15)&lt;Regelungszeit!$W$16,Regelungszeit!$X$15,IF(($AH65+AJ$15)&lt;Regelungszeit!$W$17,Regelungszeit!$X$16,IF(($AH65+AJ$15)&lt;Regelungszeit!$W$18,Regelungszeit!$X$17,IF(($AH65+AJ$15)&lt;Regelungszeit!$W$19,Regelungszeit!$X$18,IF(($AH65+AJ$15)&lt;Regelungszeit!$W$20,Regelungszeit!$X$19,IF(($AH65+AJ$15)&lt;Regelungszeit!$W$21,Regelungszeit!$X$20,IF(($AH65+AJ$15)&lt;Regelungszeit!$W$22,Regelungszeit!$X$21,IF(($AH65+AJ$15)&lt;Regelungszeit!$W$23,Regelungszeit!$X$22,Regelungszeit!$X$23)))))))))</f>
        <v>#N/A</v>
      </c>
      <c r="AK65" s="81" t="e">
        <f>IF(($AH65+AK$15)&lt;Regelungszeit!$W$15,Regelungszeit!$X$14,IF(($AH65+AK$15)&lt;Regelungszeit!$W$16,Regelungszeit!$X$15,IF(($AH65+AK$15)&lt;Regelungszeit!$W$17,Regelungszeit!$X$16,IF(($AH65+AK$15)&lt;Regelungszeit!$W$18,Regelungszeit!$X$17,IF(($AH65+AK$15)&lt;Regelungszeit!$W$19,Regelungszeit!$X$18,IF(($AH65+AK$15)&lt;Regelungszeit!$W$20,Regelungszeit!$X$19,IF(($AH65+AK$15)&lt;Regelungszeit!$W$21,Regelungszeit!$X$20,IF(($AH65+AK$15)&lt;Regelungszeit!$W$22,Regelungszeit!$X$21,IF(($AH65+AK$15)&lt;Regelungszeit!$W$23,Regelungszeit!$X$22,Regelungszeit!$X$23)))))))))</f>
        <v>#N/A</v>
      </c>
      <c r="AL65" s="81" t="e">
        <f>IF(($AH65+AL$15)&lt;Regelungszeit!$W$15,Regelungszeit!$X$14,IF(($AH65+AL$15)&lt;Regelungszeit!$W$16,Regelungszeit!$X$15,IF(($AH65+AL$15)&lt;Regelungszeit!$W$17,Regelungszeit!$X$16,IF(($AH65+AL$15)&lt;Regelungszeit!$W$18,Regelungszeit!$X$17,IF(($AH65+AL$15)&lt;Regelungszeit!$W$19,Regelungszeit!$X$18,IF(($AH65+AL$15)&lt;Regelungszeit!$W$20,Regelungszeit!$X$19,IF(($AH65+AL$15)&lt;Regelungszeit!$W$21,Regelungszeit!$X$20,IF(($AH65+AL$15)&lt;Regelungszeit!$W$22,Regelungszeit!$X$21,IF(($AH65+AL$15)&lt;Regelungszeit!$W$23,Regelungszeit!$X$22,Regelungszeit!$X$23)))))))))</f>
        <v>#N/A</v>
      </c>
      <c r="AM65" s="81" t="e">
        <f>IF(($AH65+AM$15)&lt;Regelungszeit!$W$15,Regelungszeit!$X$14,IF(($AH65+AM$15)&lt;Regelungszeit!$W$16,Regelungszeit!$X$15,IF(($AH65+AM$15)&lt;Regelungszeit!$W$17,Regelungszeit!$X$16,IF(($AH65+AM$15)&lt;Regelungszeit!$W$18,Regelungszeit!$X$17,IF(($AH65+AM$15)&lt;Regelungszeit!$W$19,Regelungszeit!$X$18,IF(($AH65+AM$15)&lt;Regelungszeit!$W$20,Regelungszeit!$X$19,IF(($AH65+AM$15)&lt;Regelungszeit!$W$21,Regelungszeit!$X$20,IF(($AH65+AM$15)&lt;Regelungszeit!$W$22,Regelungszeit!$X$21,IF(($AH65+AM$15)&lt;Regelungszeit!$W$23,Regelungszeit!$X$22,Regelungszeit!$X$23)))))))))</f>
        <v>#N/A</v>
      </c>
      <c r="AN65" s="81" t="e">
        <f>IF(($AH65+AN$15)&lt;Regelungszeit!$W$15,Regelungszeit!$X$14,IF(($AH65+AN$15)&lt;Regelungszeit!$W$16,Regelungszeit!$X$15,IF(($AH65+AN$15)&lt;Regelungszeit!$W$17,Regelungszeit!$X$16,IF(($AH65+AN$15)&lt;Regelungszeit!$W$18,Regelungszeit!$X$17,IF(($AH65+AN$15)&lt;Regelungszeit!$W$19,Regelungszeit!$X$18,IF(($AH65+AN$15)&lt;Regelungszeit!$W$20,Regelungszeit!$X$19,IF(($AH65+AN$15)&lt;Regelungszeit!$W$21,Regelungszeit!$X$20,IF(($AH65+AN$15)&lt;Regelungszeit!$W$22,Regelungszeit!$X$21,IF(($AH65+AN$15)&lt;Regelungszeit!$W$23,Regelungszeit!$X$22,Regelungszeit!$X$23)))))))))</f>
        <v>#N/A</v>
      </c>
      <c r="AO65" s="81" t="e">
        <f>IF(($AH65+AO$15)&lt;Regelungszeit!$W$15,Regelungszeit!$X$14,IF(($AH65+AO$15)&lt;Regelungszeit!$W$16,Regelungszeit!$X$15,IF(($AH65+AO$15)&lt;Regelungszeit!$W$17,Regelungszeit!$X$16,IF(($AH65+AO$15)&lt;Regelungszeit!$W$18,Regelungszeit!$X$17,IF(($AH65+AO$15)&lt;Regelungszeit!$W$19,Regelungszeit!$X$18,IF(($AH65+AO$15)&lt;Regelungszeit!$W$20,Regelungszeit!$X$19,IF(($AH65+AO$15)&lt;Regelungszeit!$W$21,Regelungszeit!$X$20,IF(($AH65+AO$15)&lt;Regelungszeit!$W$22,Regelungszeit!$X$21,IF(($AH65+AO$15)&lt;Regelungszeit!$W$23,Regelungszeit!$X$22,Regelungszeit!$X$23)))))))))</f>
        <v>#N/A</v>
      </c>
      <c r="AP65" s="81" t="e">
        <f>IF(($AH65+AP$15)&lt;Regelungszeit!$W$15,Regelungszeit!$X$14,IF(($AH65+AP$15)&lt;Regelungszeit!$W$16,Regelungszeit!$X$15,IF(($AH65+AP$15)&lt;Regelungszeit!$W$17,Regelungszeit!$X$16,IF(($AH65+AP$15)&lt;Regelungszeit!$W$18,Regelungszeit!$X$17,IF(($AH65+AP$15)&lt;Regelungszeit!$W$19,Regelungszeit!$X$18,IF(($AH65+AP$15)&lt;Regelungszeit!$W$20,Regelungszeit!$X$19,IF(($AH65+AP$15)&lt;Regelungszeit!$W$21,Regelungszeit!$X$20,IF(($AH65+AP$15)&lt;Regelungszeit!$W$22,Regelungszeit!$X$21,IF(($AH65+AP$15)&lt;Regelungszeit!$W$23,Regelungszeit!$X$22,Regelungszeit!$X$23)))))))))</f>
        <v>#N/A</v>
      </c>
      <c r="AQ65" s="81" t="e">
        <f>IF(($AH65+AQ$15)&lt;Regelungszeit!$W$15,Regelungszeit!$X$14,IF(($AH65+AQ$15)&lt;Regelungszeit!$W$16,Regelungszeit!$X$15,IF(($AH65+AQ$15)&lt;Regelungszeit!$W$17,Regelungszeit!$X$16,IF(($AH65+AQ$15)&lt;Regelungszeit!$W$18,Regelungszeit!$X$17,IF(($AH65+AQ$15)&lt;Regelungszeit!$W$19,Regelungszeit!$X$18,IF(($AH65+AQ$15)&lt;Regelungszeit!$W$20,Regelungszeit!$X$19,IF(($AH65+AQ$15)&lt;Regelungszeit!$W$21,Regelungszeit!$X$20,IF(($AH65+AQ$15)&lt;Regelungszeit!$W$22,Regelungszeit!$X$21,IF(($AH65+AQ$15)&lt;Regelungszeit!$W$23,Regelungszeit!$X$22,Regelungszeit!$X$23)))))))))</f>
        <v>#N/A</v>
      </c>
      <c r="AR65" s="81" t="e">
        <f>IF(($AH65+AR$15)&lt;Regelungszeit!$W$15,Regelungszeit!$X$14,IF(($AH65+AR$15)&lt;Regelungszeit!$W$16,Regelungszeit!$X$15,IF(($AH65+AR$15)&lt;Regelungszeit!$W$17,Regelungszeit!$X$16,IF(($AH65+AR$15)&lt;Regelungszeit!$W$18,Regelungszeit!$X$17,IF(($AH65+AR$15)&lt;Regelungszeit!$W$19,Regelungszeit!$X$18,IF(($AH65+AR$15)&lt;Regelungszeit!$W$20,Regelungszeit!$X$19,IF(($AH65+AR$15)&lt;Regelungszeit!$W$21,Regelungszeit!$X$20,IF(($AH65+AR$15)&lt;Regelungszeit!$W$22,Regelungszeit!$X$21,IF(($AH65+AR$15)&lt;Regelungszeit!$W$23,Regelungszeit!$X$22,Regelungszeit!$X$23)))))))))</f>
        <v>#N/A</v>
      </c>
      <c r="AS65" s="81" t="e">
        <f>IF(($AH65+AS$15)&lt;Regelungszeit!$W$15,Regelungszeit!$X$14,IF(($AH65+AS$15)&lt;Regelungszeit!$W$16,Regelungszeit!$X$15,IF(($AH65+AS$15)&lt;Regelungszeit!$W$17,Regelungszeit!$X$16,IF(($AH65+AS$15)&lt;Regelungszeit!$W$18,Regelungszeit!$X$17,IF(($AH65+AS$15)&lt;Regelungszeit!$W$19,Regelungszeit!$X$18,IF(($AH65+AS$15)&lt;Regelungszeit!$W$20,Regelungszeit!$X$19,IF(($AH65+AS$15)&lt;Regelungszeit!$W$21,Regelungszeit!$X$20,IF(($AH65+AS$15)&lt;Regelungszeit!$W$22,Regelungszeit!$X$21,IF(($AH65+AS$15)&lt;Regelungszeit!$W$23,Regelungszeit!$X$22,Regelungszeit!$X$23)))))))))</f>
        <v>#N/A</v>
      </c>
      <c r="AT65" s="81" t="e">
        <f>IF(($AH65+AT$15)&lt;Regelungszeit!$W$15,Regelungszeit!$X$14,IF(($AH65+AT$15)&lt;Regelungszeit!$W$16,Regelungszeit!$X$15,IF(($AH65+AT$15)&lt;Regelungszeit!$W$17,Regelungszeit!$X$16,IF(($AH65+AT$15)&lt;Regelungszeit!$W$18,Regelungszeit!$X$17,IF(($AH65+AT$15)&lt;Regelungszeit!$W$19,Regelungszeit!$X$18,IF(($AH65+AT$15)&lt;Regelungszeit!$W$20,Regelungszeit!$X$19,IF(($AH65+AT$15)&lt;Regelungszeit!$W$21,Regelungszeit!$X$20,IF(($AH65+AT$15)&lt;Regelungszeit!$W$22,Regelungszeit!$X$21,IF(($AH65+AT$15)&lt;Regelungszeit!$W$23,Regelungszeit!$X$22,Regelungszeit!$X$23)))))))))</f>
        <v>#N/A</v>
      </c>
      <c r="AU65" s="81" t="e">
        <f>IF(($AH65+AU$15)&lt;Regelungszeit!$W$15,Regelungszeit!$X$14,IF(($AH65+AU$15)&lt;Regelungszeit!$W$16,Regelungszeit!$X$15,IF(($AH65+AU$15)&lt;Regelungszeit!$W$17,Regelungszeit!$X$16,IF(($AH65+AU$15)&lt;Regelungszeit!$W$18,Regelungszeit!$X$17,IF(($AH65+AU$15)&lt;Regelungszeit!$W$19,Regelungszeit!$X$18,IF(($AH65+AU$15)&lt;Regelungszeit!$W$20,Regelungszeit!$X$19,IF(($AH65+AU$15)&lt;Regelungszeit!$W$21,Regelungszeit!$X$20,IF(($AH65+AU$15)&lt;Regelungszeit!$W$22,Regelungszeit!$X$21,IF(($AH65+AU$15)&lt;Regelungszeit!$W$23,Regelungszeit!$X$22,Regelungszeit!$X$23)))))))))</f>
        <v>#N/A</v>
      </c>
      <c r="AV65" s="81" t="e">
        <f>IF(($AH65+AV$15)&lt;Regelungszeit!$W$15,Regelungszeit!$X$14,IF(($AH65+AV$15)&lt;Regelungszeit!$W$16,Regelungszeit!$X$15,IF(($AH65+AV$15)&lt;Regelungszeit!$W$17,Regelungszeit!$X$16,IF(($AH65+AV$15)&lt;Regelungszeit!$W$18,Regelungszeit!$X$17,IF(($AH65+AV$15)&lt;Regelungszeit!$W$19,Regelungszeit!$X$18,IF(($AH65+AV$15)&lt;Regelungszeit!$W$20,Regelungszeit!$X$19,IF(($AH65+AV$15)&lt;Regelungszeit!$W$21,Regelungszeit!$X$20,IF(($AH65+AV$15)&lt;Regelungszeit!$W$22,Regelungszeit!$X$21,IF(($AH65+AV$15)&lt;Regelungszeit!$W$23,Regelungszeit!$X$22,Regelungszeit!$X$23)))))))))</f>
        <v>#N/A</v>
      </c>
      <c r="AW65" s="81" t="e">
        <f>IF(($AH65+AW$15)&lt;Regelungszeit!$W$15,Regelungszeit!$X$14,IF(($AH65+AW$15)&lt;Regelungszeit!$W$16,Regelungszeit!$X$15,IF(($AH65+AW$15)&lt;Regelungszeit!$W$17,Regelungszeit!$X$16,IF(($AH65+AW$15)&lt;Regelungszeit!$W$18,Regelungszeit!$X$17,IF(($AH65+AW$15)&lt;Regelungszeit!$W$19,Regelungszeit!$X$18,IF(($AH65+AW$15)&lt;Regelungszeit!$W$20,Regelungszeit!$X$19,IF(($AH65+AW$15)&lt;Regelungszeit!$W$21,Regelungszeit!$X$20,IF(($AH65+AW$15)&lt;Regelungszeit!$W$22,Regelungszeit!$X$21,IF(($AH65+AW$15)&lt;Regelungszeit!$W$23,Regelungszeit!$X$22,Regelungszeit!$X$23)))))))))</f>
        <v>#N/A</v>
      </c>
      <c r="AX65" s="82" t="e">
        <f t="shared" si="14"/>
        <v>#N/A</v>
      </c>
    </row>
    <row r="66" spans="1:50">
      <c r="A66" s="56" t="e">
        <f>IF(B66=Regelungszeit!$F$31,"Ende Regelung",IF(B66=Regelungszeit!$F$32,"Ende Hochfahrrampe",""))</f>
        <v>#N/A</v>
      </c>
      <c r="B66" s="57">
        <v>52</v>
      </c>
      <c r="C66" s="58" t="e">
        <f t="shared" si="15"/>
        <v>#N/A</v>
      </c>
      <c r="D66" s="59" t="e">
        <f t="shared" si="16"/>
        <v>#N/A</v>
      </c>
      <c r="E66" s="155"/>
      <c r="F66" s="247" t="e">
        <f>MATCH(INT(C66),Zuteilung!A:A,0)</f>
        <v>#N/A</v>
      </c>
      <c r="G66" s="61" t="e">
        <f>IF(OR(C66&lt;INDEX(Zuteilung!C:C,F66),C66&gt;INDEX(Zuteilung!D:D,F66)),FALSE,TRUE)</f>
        <v>#N/A</v>
      </c>
      <c r="H66" s="60" t="e">
        <f>IF(B66&lt;=Regelungszeit!$F$32,H65+Regelungszeit!$F$28,"")</f>
        <v>#N/A</v>
      </c>
      <c r="I66" s="60"/>
      <c r="J66" s="60"/>
      <c r="K66" s="60"/>
      <c r="L66" s="61" t="e">
        <f t="shared" si="17"/>
        <v>#N/A</v>
      </c>
      <c r="M66" s="106" t="e">
        <f t="shared" si="19"/>
        <v>#N/A</v>
      </c>
      <c r="N66" s="61" t="e">
        <f>IF(M66="","",IF(M66=1,0,IF(M66=1,0,Dateneingabe!$G$10*M66)))</f>
        <v>#N/A</v>
      </c>
      <c r="O66" s="252">
        <f t="shared" si="9"/>
        <v>0</v>
      </c>
      <c r="P66" s="63">
        <f>IF(O66="","",O66*(Dateneingabe!$G$10/100))</f>
        <v>0</v>
      </c>
      <c r="Q66" s="63">
        <f t="shared" si="10"/>
        <v>0</v>
      </c>
      <c r="R66" s="63" t="e">
        <f>IF(C66="","",IF(Dateneingabe!$G$17&lt;40909,Zeitreihe!P66,Zeitreihe!Q66))</f>
        <v>#N/A</v>
      </c>
      <c r="S66" s="68" t="str">
        <f>IF($T$14=0,"",IF(H66="","",IF(E66="","Ist-Arbeit fehlt",IF(L66&gt;Dateneingabe!$G$8,"Ist-Arbeit unplausibel",""))))</f>
        <v/>
      </c>
      <c r="T66" s="30">
        <f t="shared" si="18"/>
        <v>0</v>
      </c>
      <c r="U66" s="30">
        <f t="shared" si="6"/>
        <v>0</v>
      </c>
      <c r="X66" s="80"/>
      <c r="Y66" s="79"/>
      <c r="Z66" s="81"/>
      <c r="AA66" s="81"/>
      <c r="AB66" s="81"/>
      <c r="AC66" s="81"/>
      <c r="AD66" s="81"/>
      <c r="AE66" s="81"/>
      <c r="AF66" s="30" t="e">
        <f t="shared" si="20"/>
        <v>#N/A</v>
      </c>
      <c r="AG66" s="80" t="e">
        <f t="shared" si="11"/>
        <v>#N/A</v>
      </c>
      <c r="AH66" s="79" t="e">
        <f t="shared" si="21"/>
        <v>#N/A</v>
      </c>
      <c r="AI66" s="81" t="e">
        <f>IF(($AH66+AI$15)&lt;Regelungszeit!$W$15,Regelungszeit!$X$14,IF(($AH66+AI$15)&lt;Regelungszeit!$W$16,Regelungszeit!$X$15,IF(($AH66+AI$15)&lt;Regelungszeit!$W$17,Regelungszeit!$X$16,IF(($AH66+AI$15)&lt;Regelungszeit!$W$18,Regelungszeit!$X$17,IF(($AH66+AI$15)&lt;Regelungszeit!$W$19,Regelungszeit!$X$18,IF(($AH66+AI$15)&lt;Regelungszeit!$W$20,Regelungszeit!$X$19,IF(($AH66+AI$15)&lt;Regelungszeit!$W$21,Regelungszeit!$X$20,IF(($AH66+AI$15)&lt;Regelungszeit!$W$22,Regelungszeit!$X$21,IF(($AH66+AI$15)&lt;Regelungszeit!$W$23,Regelungszeit!$X$22,Regelungszeit!$X$23)))))))))</f>
        <v>#N/A</v>
      </c>
      <c r="AJ66" s="81" t="e">
        <f>IF(($AH66+AJ$15)&lt;Regelungszeit!$W$15,Regelungszeit!$X$14,IF(($AH66+AJ$15)&lt;Regelungszeit!$W$16,Regelungszeit!$X$15,IF(($AH66+AJ$15)&lt;Regelungszeit!$W$17,Regelungszeit!$X$16,IF(($AH66+AJ$15)&lt;Regelungszeit!$W$18,Regelungszeit!$X$17,IF(($AH66+AJ$15)&lt;Regelungszeit!$W$19,Regelungszeit!$X$18,IF(($AH66+AJ$15)&lt;Regelungszeit!$W$20,Regelungszeit!$X$19,IF(($AH66+AJ$15)&lt;Regelungszeit!$W$21,Regelungszeit!$X$20,IF(($AH66+AJ$15)&lt;Regelungszeit!$W$22,Regelungszeit!$X$21,IF(($AH66+AJ$15)&lt;Regelungszeit!$W$23,Regelungszeit!$X$22,Regelungszeit!$X$23)))))))))</f>
        <v>#N/A</v>
      </c>
      <c r="AK66" s="81" t="e">
        <f>IF(($AH66+AK$15)&lt;Regelungszeit!$W$15,Regelungszeit!$X$14,IF(($AH66+AK$15)&lt;Regelungszeit!$W$16,Regelungszeit!$X$15,IF(($AH66+AK$15)&lt;Regelungszeit!$W$17,Regelungszeit!$X$16,IF(($AH66+AK$15)&lt;Regelungszeit!$W$18,Regelungszeit!$X$17,IF(($AH66+AK$15)&lt;Regelungszeit!$W$19,Regelungszeit!$X$18,IF(($AH66+AK$15)&lt;Regelungszeit!$W$20,Regelungszeit!$X$19,IF(($AH66+AK$15)&lt;Regelungszeit!$W$21,Regelungszeit!$X$20,IF(($AH66+AK$15)&lt;Regelungszeit!$W$22,Regelungszeit!$X$21,IF(($AH66+AK$15)&lt;Regelungszeit!$W$23,Regelungszeit!$X$22,Regelungszeit!$X$23)))))))))</f>
        <v>#N/A</v>
      </c>
      <c r="AL66" s="81" t="e">
        <f>IF(($AH66+AL$15)&lt;Regelungszeit!$W$15,Regelungszeit!$X$14,IF(($AH66+AL$15)&lt;Regelungszeit!$W$16,Regelungszeit!$X$15,IF(($AH66+AL$15)&lt;Regelungszeit!$W$17,Regelungszeit!$X$16,IF(($AH66+AL$15)&lt;Regelungszeit!$W$18,Regelungszeit!$X$17,IF(($AH66+AL$15)&lt;Regelungszeit!$W$19,Regelungszeit!$X$18,IF(($AH66+AL$15)&lt;Regelungszeit!$W$20,Regelungszeit!$X$19,IF(($AH66+AL$15)&lt;Regelungszeit!$W$21,Regelungszeit!$X$20,IF(($AH66+AL$15)&lt;Regelungszeit!$W$22,Regelungszeit!$X$21,IF(($AH66+AL$15)&lt;Regelungszeit!$W$23,Regelungszeit!$X$22,Regelungszeit!$X$23)))))))))</f>
        <v>#N/A</v>
      </c>
      <c r="AM66" s="81" t="e">
        <f>IF(($AH66+AM$15)&lt;Regelungszeit!$W$15,Regelungszeit!$X$14,IF(($AH66+AM$15)&lt;Regelungszeit!$W$16,Regelungszeit!$X$15,IF(($AH66+AM$15)&lt;Regelungszeit!$W$17,Regelungszeit!$X$16,IF(($AH66+AM$15)&lt;Regelungszeit!$W$18,Regelungszeit!$X$17,IF(($AH66+AM$15)&lt;Regelungszeit!$W$19,Regelungszeit!$X$18,IF(($AH66+AM$15)&lt;Regelungszeit!$W$20,Regelungszeit!$X$19,IF(($AH66+AM$15)&lt;Regelungszeit!$W$21,Regelungszeit!$X$20,IF(($AH66+AM$15)&lt;Regelungszeit!$W$22,Regelungszeit!$X$21,IF(($AH66+AM$15)&lt;Regelungszeit!$W$23,Regelungszeit!$X$22,Regelungszeit!$X$23)))))))))</f>
        <v>#N/A</v>
      </c>
      <c r="AN66" s="81" t="e">
        <f>IF(($AH66+AN$15)&lt;Regelungszeit!$W$15,Regelungszeit!$X$14,IF(($AH66+AN$15)&lt;Regelungszeit!$W$16,Regelungszeit!$X$15,IF(($AH66+AN$15)&lt;Regelungszeit!$W$17,Regelungszeit!$X$16,IF(($AH66+AN$15)&lt;Regelungszeit!$W$18,Regelungszeit!$X$17,IF(($AH66+AN$15)&lt;Regelungszeit!$W$19,Regelungszeit!$X$18,IF(($AH66+AN$15)&lt;Regelungszeit!$W$20,Regelungszeit!$X$19,IF(($AH66+AN$15)&lt;Regelungszeit!$W$21,Regelungszeit!$X$20,IF(($AH66+AN$15)&lt;Regelungszeit!$W$22,Regelungszeit!$X$21,IF(($AH66+AN$15)&lt;Regelungszeit!$W$23,Regelungszeit!$X$22,Regelungszeit!$X$23)))))))))</f>
        <v>#N/A</v>
      </c>
      <c r="AO66" s="81" t="e">
        <f>IF(($AH66+AO$15)&lt;Regelungszeit!$W$15,Regelungszeit!$X$14,IF(($AH66+AO$15)&lt;Regelungszeit!$W$16,Regelungszeit!$X$15,IF(($AH66+AO$15)&lt;Regelungszeit!$W$17,Regelungszeit!$X$16,IF(($AH66+AO$15)&lt;Regelungszeit!$W$18,Regelungszeit!$X$17,IF(($AH66+AO$15)&lt;Regelungszeit!$W$19,Regelungszeit!$X$18,IF(($AH66+AO$15)&lt;Regelungszeit!$W$20,Regelungszeit!$X$19,IF(($AH66+AO$15)&lt;Regelungszeit!$W$21,Regelungszeit!$X$20,IF(($AH66+AO$15)&lt;Regelungszeit!$W$22,Regelungszeit!$X$21,IF(($AH66+AO$15)&lt;Regelungszeit!$W$23,Regelungszeit!$X$22,Regelungszeit!$X$23)))))))))</f>
        <v>#N/A</v>
      </c>
      <c r="AP66" s="81" t="e">
        <f>IF(($AH66+AP$15)&lt;Regelungszeit!$W$15,Regelungszeit!$X$14,IF(($AH66+AP$15)&lt;Regelungszeit!$W$16,Regelungszeit!$X$15,IF(($AH66+AP$15)&lt;Regelungszeit!$W$17,Regelungszeit!$X$16,IF(($AH66+AP$15)&lt;Regelungszeit!$W$18,Regelungszeit!$X$17,IF(($AH66+AP$15)&lt;Regelungszeit!$W$19,Regelungszeit!$X$18,IF(($AH66+AP$15)&lt;Regelungszeit!$W$20,Regelungszeit!$X$19,IF(($AH66+AP$15)&lt;Regelungszeit!$W$21,Regelungszeit!$X$20,IF(($AH66+AP$15)&lt;Regelungszeit!$W$22,Regelungszeit!$X$21,IF(($AH66+AP$15)&lt;Regelungszeit!$W$23,Regelungszeit!$X$22,Regelungszeit!$X$23)))))))))</f>
        <v>#N/A</v>
      </c>
      <c r="AQ66" s="81" t="e">
        <f>IF(($AH66+AQ$15)&lt;Regelungszeit!$W$15,Regelungszeit!$X$14,IF(($AH66+AQ$15)&lt;Regelungszeit!$W$16,Regelungszeit!$X$15,IF(($AH66+AQ$15)&lt;Regelungszeit!$W$17,Regelungszeit!$X$16,IF(($AH66+AQ$15)&lt;Regelungszeit!$W$18,Regelungszeit!$X$17,IF(($AH66+AQ$15)&lt;Regelungszeit!$W$19,Regelungszeit!$X$18,IF(($AH66+AQ$15)&lt;Regelungszeit!$W$20,Regelungszeit!$X$19,IF(($AH66+AQ$15)&lt;Regelungszeit!$W$21,Regelungszeit!$X$20,IF(($AH66+AQ$15)&lt;Regelungszeit!$W$22,Regelungszeit!$X$21,IF(($AH66+AQ$15)&lt;Regelungszeit!$W$23,Regelungszeit!$X$22,Regelungszeit!$X$23)))))))))</f>
        <v>#N/A</v>
      </c>
      <c r="AR66" s="81" t="e">
        <f>IF(($AH66+AR$15)&lt;Regelungszeit!$W$15,Regelungszeit!$X$14,IF(($AH66+AR$15)&lt;Regelungszeit!$W$16,Regelungszeit!$X$15,IF(($AH66+AR$15)&lt;Regelungszeit!$W$17,Regelungszeit!$X$16,IF(($AH66+AR$15)&lt;Regelungszeit!$W$18,Regelungszeit!$X$17,IF(($AH66+AR$15)&lt;Regelungszeit!$W$19,Regelungszeit!$X$18,IF(($AH66+AR$15)&lt;Regelungszeit!$W$20,Regelungszeit!$X$19,IF(($AH66+AR$15)&lt;Regelungszeit!$W$21,Regelungszeit!$X$20,IF(($AH66+AR$15)&lt;Regelungszeit!$W$22,Regelungszeit!$X$21,IF(($AH66+AR$15)&lt;Regelungszeit!$W$23,Regelungszeit!$X$22,Regelungszeit!$X$23)))))))))</f>
        <v>#N/A</v>
      </c>
      <c r="AS66" s="81" t="e">
        <f>IF(($AH66+AS$15)&lt;Regelungszeit!$W$15,Regelungszeit!$X$14,IF(($AH66+AS$15)&lt;Regelungszeit!$W$16,Regelungszeit!$X$15,IF(($AH66+AS$15)&lt;Regelungszeit!$W$17,Regelungszeit!$X$16,IF(($AH66+AS$15)&lt;Regelungszeit!$W$18,Regelungszeit!$X$17,IF(($AH66+AS$15)&lt;Regelungszeit!$W$19,Regelungszeit!$X$18,IF(($AH66+AS$15)&lt;Regelungszeit!$W$20,Regelungszeit!$X$19,IF(($AH66+AS$15)&lt;Regelungszeit!$W$21,Regelungszeit!$X$20,IF(($AH66+AS$15)&lt;Regelungszeit!$W$22,Regelungszeit!$X$21,IF(($AH66+AS$15)&lt;Regelungszeit!$W$23,Regelungszeit!$X$22,Regelungszeit!$X$23)))))))))</f>
        <v>#N/A</v>
      </c>
      <c r="AT66" s="81" t="e">
        <f>IF(($AH66+AT$15)&lt;Regelungszeit!$W$15,Regelungszeit!$X$14,IF(($AH66+AT$15)&lt;Regelungszeit!$W$16,Regelungszeit!$X$15,IF(($AH66+AT$15)&lt;Regelungszeit!$W$17,Regelungszeit!$X$16,IF(($AH66+AT$15)&lt;Regelungszeit!$W$18,Regelungszeit!$X$17,IF(($AH66+AT$15)&lt;Regelungszeit!$W$19,Regelungszeit!$X$18,IF(($AH66+AT$15)&lt;Regelungszeit!$W$20,Regelungszeit!$X$19,IF(($AH66+AT$15)&lt;Regelungszeit!$W$21,Regelungszeit!$X$20,IF(($AH66+AT$15)&lt;Regelungszeit!$W$22,Regelungszeit!$X$21,IF(($AH66+AT$15)&lt;Regelungszeit!$W$23,Regelungszeit!$X$22,Regelungszeit!$X$23)))))))))</f>
        <v>#N/A</v>
      </c>
      <c r="AU66" s="81" t="e">
        <f>IF(($AH66+AU$15)&lt;Regelungszeit!$W$15,Regelungszeit!$X$14,IF(($AH66+AU$15)&lt;Regelungszeit!$W$16,Regelungszeit!$X$15,IF(($AH66+AU$15)&lt;Regelungszeit!$W$17,Regelungszeit!$X$16,IF(($AH66+AU$15)&lt;Regelungszeit!$W$18,Regelungszeit!$X$17,IF(($AH66+AU$15)&lt;Regelungszeit!$W$19,Regelungszeit!$X$18,IF(($AH66+AU$15)&lt;Regelungszeit!$W$20,Regelungszeit!$X$19,IF(($AH66+AU$15)&lt;Regelungszeit!$W$21,Regelungszeit!$X$20,IF(($AH66+AU$15)&lt;Regelungszeit!$W$22,Regelungszeit!$X$21,IF(($AH66+AU$15)&lt;Regelungszeit!$W$23,Regelungszeit!$X$22,Regelungszeit!$X$23)))))))))</f>
        <v>#N/A</v>
      </c>
      <c r="AV66" s="81" t="e">
        <f>IF(($AH66+AV$15)&lt;Regelungszeit!$W$15,Regelungszeit!$X$14,IF(($AH66+AV$15)&lt;Regelungszeit!$W$16,Regelungszeit!$X$15,IF(($AH66+AV$15)&lt;Regelungszeit!$W$17,Regelungszeit!$X$16,IF(($AH66+AV$15)&lt;Regelungszeit!$W$18,Regelungszeit!$X$17,IF(($AH66+AV$15)&lt;Regelungszeit!$W$19,Regelungszeit!$X$18,IF(($AH66+AV$15)&lt;Regelungszeit!$W$20,Regelungszeit!$X$19,IF(($AH66+AV$15)&lt;Regelungszeit!$W$21,Regelungszeit!$X$20,IF(($AH66+AV$15)&lt;Regelungszeit!$W$22,Regelungszeit!$X$21,IF(($AH66+AV$15)&lt;Regelungszeit!$W$23,Regelungszeit!$X$22,Regelungszeit!$X$23)))))))))</f>
        <v>#N/A</v>
      </c>
      <c r="AW66" s="81" t="e">
        <f>IF(($AH66+AW$15)&lt;Regelungszeit!$W$15,Regelungszeit!$X$14,IF(($AH66+AW$15)&lt;Regelungszeit!$W$16,Regelungszeit!$X$15,IF(($AH66+AW$15)&lt;Regelungszeit!$W$17,Regelungszeit!$X$16,IF(($AH66+AW$15)&lt;Regelungszeit!$W$18,Regelungszeit!$X$17,IF(($AH66+AW$15)&lt;Regelungszeit!$W$19,Regelungszeit!$X$18,IF(($AH66+AW$15)&lt;Regelungszeit!$W$20,Regelungszeit!$X$19,IF(($AH66+AW$15)&lt;Regelungszeit!$W$21,Regelungszeit!$X$20,IF(($AH66+AW$15)&lt;Regelungszeit!$W$22,Regelungszeit!$X$21,IF(($AH66+AW$15)&lt;Regelungszeit!$W$23,Regelungszeit!$X$22,Regelungszeit!$X$23)))))))))</f>
        <v>#N/A</v>
      </c>
      <c r="AX66" s="82" t="e">
        <f t="shared" si="14"/>
        <v>#N/A</v>
      </c>
    </row>
    <row r="67" spans="1:50">
      <c r="A67" s="56" t="e">
        <f>IF(B67=Regelungszeit!$F$31,"Ende Regelung",IF(B67=Regelungszeit!$F$32,"Ende Hochfahrrampe",""))</f>
        <v>#N/A</v>
      </c>
      <c r="B67" s="57">
        <v>53</v>
      </c>
      <c r="C67" s="58" t="e">
        <f t="shared" si="15"/>
        <v>#N/A</v>
      </c>
      <c r="D67" s="59" t="e">
        <f t="shared" si="16"/>
        <v>#N/A</v>
      </c>
      <c r="E67" s="155"/>
      <c r="F67" s="247" t="e">
        <f>MATCH(INT(C67),Zuteilung!A:A,0)</f>
        <v>#N/A</v>
      </c>
      <c r="G67" s="61" t="e">
        <f>IF(OR(C67&lt;INDEX(Zuteilung!C:C,F67),C67&gt;INDEX(Zuteilung!D:D,F67)),FALSE,TRUE)</f>
        <v>#N/A</v>
      </c>
      <c r="H67" s="60" t="e">
        <f>IF(B67&lt;=Regelungszeit!$F$32,H66+Regelungszeit!$F$28,"")</f>
        <v>#N/A</v>
      </c>
      <c r="I67" s="60"/>
      <c r="J67" s="60"/>
      <c r="K67" s="60"/>
      <c r="L67" s="61" t="e">
        <f t="shared" si="17"/>
        <v>#N/A</v>
      </c>
      <c r="M67" s="106" t="e">
        <f t="shared" si="19"/>
        <v>#N/A</v>
      </c>
      <c r="N67" s="61" t="e">
        <f>IF(M67="","",IF(M67=1,0,IF(M67=1,0,Dateneingabe!$G$10*M67)))</f>
        <v>#N/A</v>
      </c>
      <c r="O67" s="252">
        <f t="shared" si="9"/>
        <v>0</v>
      </c>
      <c r="P67" s="63">
        <f>IF(O67="","",O67*(Dateneingabe!$G$10/100))</f>
        <v>0</v>
      </c>
      <c r="Q67" s="63">
        <f t="shared" si="10"/>
        <v>0</v>
      </c>
      <c r="R67" s="63" t="e">
        <f>IF(C67="","",IF(Dateneingabe!$G$17&lt;40909,Zeitreihe!P67,Zeitreihe!Q67))</f>
        <v>#N/A</v>
      </c>
      <c r="S67" s="68" t="str">
        <f>IF($T$14=0,"",IF(H67="","",IF(E67="","Ist-Arbeit fehlt",IF(L67&gt;Dateneingabe!$G$8,"Ist-Arbeit unplausibel",""))))</f>
        <v/>
      </c>
      <c r="T67" s="30">
        <f t="shared" si="18"/>
        <v>0</v>
      </c>
      <c r="U67" s="30">
        <f t="shared" si="6"/>
        <v>0</v>
      </c>
      <c r="X67" s="80"/>
      <c r="Y67" s="79"/>
      <c r="Z67" s="81"/>
      <c r="AA67" s="81"/>
      <c r="AB67" s="81"/>
      <c r="AC67" s="81"/>
      <c r="AD67" s="81"/>
      <c r="AE67" s="81"/>
      <c r="AF67" s="30" t="e">
        <f t="shared" si="20"/>
        <v>#N/A</v>
      </c>
      <c r="AG67" s="80" t="e">
        <f t="shared" si="11"/>
        <v>#N/A</v>
      </c>
      <c r="AH67" s="79" t="e">
        <f t="shared" si="21"/>
        <v>#N/A</v>
      </c>
      <c r="AI67" s="81" t="e">
        <f>IF(($AH67+AI$15)&lt;Regelungszeit!$W$15,Regelungszeit!$X$14,IF(($AH67+AI$15)&lt;Regelungszeit!$W$16,Regelungszeit!$X$15,IF(($AH67+AI$15)&lt;Regelungszeit!$W$17,Regelungszeit!$X$16,IF(($AH67+AI$15)&lt;Regelungszeit!$W$18,Regelungszeit!$X$17,IF(($AH67+AI$15)&lt;Regelungszeit!$W$19,Regelungszeit!$X$18,IF(($AH67+AI$15)&lt;Regelungszeit!$W$20,Regelungszeit!$X$19,IF(($AH67+AI$15)&lt;Regelungszeit!$W$21,Regelungszeit!$X$20,IF(($AH67+AI$15)&lt;Regelungszeit!$W$22,Regelungszeit!$X$21,IF(($AH67+AI$15)&lt;Regelungszeit!$W$23,Regelungszeit!$X$22,Regelungszeit!$X$23)))))))))</f>
        <v>#N/A</v>
      </c>
      <c r="AJ67" s="81" t="e">
        <f>IF(($AH67+AJ$15)&lt;Regelungszeit!$W$15,Regelungszeit!$X$14,IF(($AH67+AJ$15)&lt;Regelungszeit!$W$16,Regelungszeit!$X$15,IF(($AH67+AJ$15)&lt;Regelungszeit!$W$17,Regelungszeit!$X$16,IF(($AH67+AJ$15)&lt;Regelungszeit!$W$18,Regelungszeit!$X$17,IF(($AH67+AJ$15)&lt;Regelungszeit!$W$19,Regelungszeit!$X$18,IF(($AH67+AJ$15)&lt;Regelungszeit!$W$20,Regelungszeit!$X$19,IF(($AH67+AJ$15)&lt;Regelungszeit!$W$21,Regelungszeit!$X$20,IF(($AH67+AJ$15)&lt;Regelungszeit!$W$22,Regelungszeit!$X$21,IF(($AH67+AJ$15)&lt;Regelungszeit!$W$23,Regelungszeit!$X$22,Regelungszeit!$X$23)))))))))</f>
        <v>#N/A</v>
      </c>
      <c r="AK67" s="81" t="e">
        <f>IF(($AH67+AK$15)&lt;Regelungszeit!$W$15,Regelungszeit!$X$14,IF(($AH67+AK$15)&lt;Regelungszeit!$W$16,Regelungszeit!$X$15,IF(($AH67+AK$15)&lt;Regelungszeit!$W$17,Regelungszeit!$X$16,IF(($AH67+AK$15)&lt;Regelungszeit!$W$18,Regelungszeit!$X$17,IF(($AH67+AK$15)&lt;Regelungszeit!$W$19,Regelungszeit!$X$18,IF(($AH67+AK$15)&lt;Regelungszeit!$W$20,Regelungszeit!$X$19,IF(($AH67+AK$15)&lt;Regelungszeit!$W$21,Regelungszeit!$X$20,IF(($AH67+AK$15)&lt;Regelungszeit!$W$22,Regelungszeit!$X$21,IF(($AH67+AK$15)&lt;Regelungszeit!$W$23,Regelungszeit!$X$22,Regelungszeit!$X$23)))))))))</f>
        <v>#N/A</v>
      </c>
      <c r="AL67" s="81" t="e">
        <f>IF(($AH67+AL$15)&lt;Regelungszeit!$W$15,Regelungszeit!$X$14,IF(($AH67+AL$15)&lt;Regelungszeit!$W$16,Regelungszeit!$X$15,IF(($AH67+AL$15)&lt;Regelungszeit!$W$17,Regelungszeit!$X$16,IF(($AH67+AL$15)&lt;Regelungszeit!$W$18,Regelungszeit!$X$17,IF(($AH67+AL$15)&lt;Regelungszeit!$W$19,Regelungszeit!$X$18,IF(($AH67+AL$15)&lt;Regelungszeit!$W$20,Regelungszeit!$X$19,IF(($AH67+AL$15)&lt;Regelungszeit!$W$21,Regelungszeit!$X$20,IF(($AH67+AL$15)&lt;Regelungszeit!$W$22,Regelungszeit!$X$21,IF(($AH67+AL$15)&lt;Regelungszeit!$W$23,Regelungszeit!$X$22,Regelungszeit!$X$23)))))))))</f>
        <v>#N/A</v>
      </c>
      <c r="AM67" s="81" t="e">
        <f>IF(($AH67+AM$15)&lt;Regelungszeit!$W$15,Regelungszeit!$X$14,IF(($AH67+AM$15)&lt;Regelungszeit!$W$16,Regelungszeit!$X$15,IF(($AH67+AM$15)&lt;Regelungszeit!$W$17,Regelungszeit!$X$16,IF(($AH67+AM$15)&lt;Regelungszeit!$W$18,Regelungszeit!$X$17,IF(($AH67+AM$15)&lt;Regelungszeit!$W$19,Regelungszeit!$X$18,IF(($AH67+AM$15)&lt;Regelungszeit!$W$20,Regelungszeit!$X$19,IF(($AH67+AM$15)&lt;Regelungszeit!$W$21,Regelungszeit!$X$20,IF(($AH67+AM$15)&lt;Regelungszeit!$W$22,Regelungszeit!$X$21,IF(($AH67+AM$15)&lt;Regelungszeit!$W$23,Regelungszeit!$X$22,Regelungszeit!$X$23)))))))))</f>
        <v>#N/A</v>
      </c>
      <c r="AN67" s="81" t="e">
        <f>IF(($AH67+AN$15)&lt;Regelungszeit!$W$15,Regelungszeit!$X$14,IF(($AH67+AN$15)&lt;Regelungszeit!$W$16,Regelungszeit!$X$15,IF(($AH67+AN$15)&lt;Regelungszeit!$W$17,Regelungszeit!$X$16,IF(($AH67+AN$15)&lt;Regelungszeit!$W$18,Regelungszeit!$X$17,IF(($AH67+AN$15)&lt;Regelungszeit!$W$19,Regelungszeit!$X$18,IF(($AH67+AN$15)&lt;Regelungszeit!$W$20,Regelungszeit!$X$19,IF(($AH67+AN$15)&lt;Regelungszeit!$W$21,Regelungszeit!$X$20,IF(($AH67+AN$15)&lt;Regelungszeit!$W$22,Regelungszeit!$X$21,IF(($AH67+AN$15)&lt;Regelungszeit!$W$23,Regelungszeit!$X$22,Regelungszeit!$X$23)))))))))</f>
        <v>#N/A</v>
      </c>
      <c r="AO67" s="81" t="e">
        <f>IF(($AH67+AO$15)&lt;Regelungszeit!$W$15,Regelungszeit!$X$14,IF(($AH67+AO$15)&lt;Regelungszeit!$W$16,Regelungszeit!$X$15,IF(($AH67+AO$15)&lt;Regelungszeit!$W$17,Regelungszeit!$X$16,IF(($AH67+AO$15)&lt;Regelungszeit!$W$18,Regelungszeit!$X$17,IF(($AH67+AO$15)&lt;Regelungszeit!$W$19,Regelungszeit!$X$18,IF(($AH67+AO$15)&lt;Regelungszeit!$W$20,Regelungszeit!$X$19,IF(($AH67+AO$15)&lt;Regelungszeit!$W$21,Regelungszeit!$X$20,IF(($AH67+AO$15)&lt;Regelungszeit!$W$22,Regelungszeit!$X$21,IF(($AH67+AO$15)&lt;Regelungszeit!$W$23,Regelungszeit!$X$22,Regelungszeit!$X$23)))))))))</f>
        <v>#N/A</v>
      </c>
      <c r="AP67" s="81" t="e">
        <f>IF(($AH67+AP$15)&lt;Regelungszeit!$W$15,Regelungszeit!$X$14,IF(($AH67+AP$15)&lt;Regelungszeit!$W$16,Regelungszeit!$X$15,IF(($AH67+AP$15)&lt;Regelungszeit!$W$17,Regelungszeit!$X$16,IF(($AH67+AP$15)&lt;Regelungszeit!$W$18,Regelungszeit!$X$17,IF(($AH67+AP$15)&lt;Regelungszeit!$W$19,Regelungszeit!$X$18,IF(($AH67+AP$15)&lt;Regelungszeit!$W$20,Regelungszeit!$X$19,IF(($AH67+AP$15)&lt;Regelungszeit!$W$21,Regelungszeit!$X$20,IF(($AH67+AP$15)&lt;Regelungszeit!$W$22,Regelungszeit!$X$21,IF(($AH67+AP$15)&lt;Regelungszeit!$W$23,Regelungszeit!$X$22,Regelungszeit!$X$23)))))))))</f>
        <v>#N/A</v>
      </c>
      <c r="AQ67" s="81" t="e">
        <f>IF(($AH67+AQ$15)&lt;Regelungszeit!$W$15,Regelungszeit!$X$14,IF(($AH67+AQ$15)&lt;Regelungszeit!$W$16,Regelungszeit!$X$15,IF(($AH67+AQ$15)&lt;Regelungszeit!$W$17,Regelungszeit!$X$16,IF(($AH67+AQ$15)&lt;Regelungszeit!$W$18,Regelungszeit!$X$17,IF(($AH67+AQ$15)&lt;Regelungszeit!$W$19,Regelungszeit!$X$18,IF(($AH67+AQ$15)&lt;Regelungszeit!$W$20,Regelungszeit!$X$19,IF(($AH67+AQ$15)&lt;Regelungszeit!$W$21,Regelungszeit!$X$20,IF(($AH67+AQ$15)&lt;Regelungszeit!$W$22,Regelungszeit!$X$21,IF(($AH67+AQ$15)&lt;Regelungszeit!$W$23,Regelungszeit!$X$22,Regelungszeit!$X$23)))))))))</f>
        <v>#N/A</v>
      </c>
      <c r="AR67" s="81" t="e">
        <f>IF(($AH67+AR$15)&lt;Regelungszeit!$W$15,Regelungszeit!$X$14,IF(($AH67+AR$15)&lt;Regelungszeit!$W$16,Regelungszeit!$X$15,IF(($AH67+AR$15)&lt;Regelungszeit!$W$17,Regelungszeit!$X$16,IF(($AH67+AR$15)&lt;Regelungszeit!$W$18,Regelungszeit!$X$17,IF(($AH67+AR$15)&lt;Regelungszeit!$W$19,Regelungszeit!$X$18,IF(($AH67+AR$15)&lt;Regelungszeit!$W$20,Regelungszeit!$X$19,IF(($AH67+AR$15)&lt;Regelungszeit!$W$21,Regelungszeit!$X$20,IF(($AH67+AR$15)&lt;Regelungszeit!$W$22,Regelungszeit!$X$21,IF(($AH67+AR$15)&lt;Regelungszeit!$W$23,Regelungszeit!$X$22,Regelungszeit!$X$23)))))))))</f>
        <v>#N/A</v>
      </c>
      <c r="AS67" s="81" t="e">
        <f>IF(($AH67+AS$15)&lt;Regelungszeit!$W$15,Regelungszeit!$X$14,IF(($AH67+AS$15)&lt;Regelungszeit!$W$16,Regelungszeit!$X$15,IF(($AH67+AS$15)&lt;Regelungszeit!$W$17,Regelungszeit!$X$16,IF(($AH67+AS$15)&lt;Regelungszeit!$W$18,Regelungszeit!$X$17,IF(($AH67+AS$15)&lt;Regelungszeit!$W$19,Regelungszeit!$X$18,IF(($AH67+AS$15)&lt;Regelungszeit!$W$20,Regelungszeit!$X$19,IF(($AH67+AS$15)&lt;Regelungszeit!$W$21,Regelungszeit!$X$20,IF(($AH67+AS$15)&lt;Regelungszeit!$W$22,Regelungszeit!$X$21,IF(($AH67+AS$15)&lt;Regelungszeit!$W$23,Regelungszeit!$X$22,Regelungszeit!$X$23)))))))))</f>
        <v>#N/A</v>
      </c>
      <c r="AT67" s="81" t="e">
        <f>IF(($AH67+AT$15)&lt;Regelungszeit!$W$15,Regelungszeit!$X$14,IF(($AH67+AT$15)&lt;Regelungszeit!$W$16,Regelungszeit!$X$15,IF(($AH67+AT$15)&lt;Regelungszeit!$W$17,Regelungszeit!$X$16,IF(($AH67+AT$15)&lt;Regelungszeit!$W$18,Regelungszeit!$X$17,IF(($AH67+AT$15)&lt;Regelungszeit!$W$19,Regelungszeit!$X$18,IF(($AH67+AT$15)&lt;Regelungszeit!$W$20,Regelungszeit!$X$19,IF(($AH67+AT$15)&lt;Regelungszeit!$W$21,Regelungszeit!$X$20,IF(($AH67+AT$15)&lt;Regelungszeit!$W$22,Regelungszeit!$X$21,IF(($AH67+AT$15)&lt;Regelungszeit!$W$23,Regelungszeit!$X$22,Regelungszeit!$X$23)))))))))</f>
        <v>#N/A</v>
      </c>
      <c r="AU67" s="81" t="e">
        <f>IF(($AH67+AU$15)&lt;Regelungszeit!$W$15,Regelungszeit!$X$14,IF(($AH67+AU$15)&lt;Regelungszeit!$W$16,Regelungszeit!$X$15,IF(($AH67+AU$15)&lt;Regelungszeit!$W$17,Regelungszeit!$X$16,IF(($AH67+AU$15)&lt;Regelungszeit!$W$18,Regelungszeit!$X$17,IF(($AH67+AU$15)&lt;Regelungszeit!$W$19,Regelungszeit!$X$18,IF(($AH67+AU$15)&lt;Regelungszeit!$W$20,Regelungszeit!$X$19,IF(($AH67+AU$15)&lt;Regelungszeit!$W$21,Regelungszeit!$X$20,IF(($AH67+AU$15)&lt;Regelungszeit!$W$22,Regelungszeit!$X$21,IF(($AH67+AU$15)&lt;Regelungszeit!$W$23,Regelungszeit!$X$22,Regelungszeit!$X$23)))))))))</f>
        <v>#N/A</v>
      </c>
      <c r="AV67" s="81" t="e">
        <f>IF(($AH67+AV$15)&lt;Regelungszeit!$W$15,Regelungszeit!$X$14,IF(($AH67+AV$15)&lt;Regelungszeit!$W$16,Regelungszeit!$X$15,IF(($AH67+AV$15)&lt;Regelungszeit!$W$17,Regelungszeit!$X$16,IF(($AH67+AV$15)&lt;Regelungszeit!$W$18,Regelungszeit!$X$17,IF(($AH67+AV$15)&lt;Regelungszeit!$W$19,Regelungszeit!$X$18,IF(($AH67+AV$15)&lt;Regelungszeit!$W$20,Regelungszeit!$X$19,IF(($AH67+AV$15)&lt;Regelungszeit!$W$21,Regelungszeit!$X$20,IF(($AH67+AV$15)&lt;Regelungszeit!$W$22,Regelungszeit!$X$21,IF(($AH67+AV$15)&lt;Regelungszeit!$W$23,Regelungszeit!$X$22,Regelungszeit!$X$23)))))))))</f>
        <v>#N/A</v>
      </c>
      <c r="AW67" s="81" t="e">
        <f>IF(($AH67+AW$15)&lt;Regelungszeit!$W$15,Regelungszeit!$X$14,IF(($AH67+AW$15)&lt;Regelungszeit!$W$16,Regelungszeit!$X$15,IF(($AH67+AW$15)&lt;Regelungszeit!$W$17,Regelungszeit!$X$16,IF(($AH67+AW$15)&lt;Regelungszeit!$W$18,Regelungszeit!$X$17,IF(($AH67+AW$15)&lt;Regelungszeit!$W$19,Regelungszeit!$X$18,IF(($AH67+AW$15)&lt;Regelungszeit!$W$20,Regelungszeit!$X$19,IF(($AH67+AW$15)&lt;Regelungszeit!$W$21,Regelungszeit!$X$20,IF(($AH67+AW$15)&lt;Regelungszeit!$W$22,Regelungszeit!$X$21,IF(($AH67+AW$15)&lt;Regelungszeit!$W$23,Regelungszeit!$X$22,Regelungszeit!$X$23)))))))))</f>
        <v>#N/A</v>
      </c>
      <c r="AX67" s="82" t="e">
        <f t="shared" si="14"/>
        <v>#N/A</v>
      </c>
    </row>
    <row r="68" spans="1:50">
      <c r="A68" s="56" t="e">
        <f>IF(B68=Regelungszeit!$F$31,"Ende Regelung",IF(B68=Regelungszeit!$F$32,"Ende Hochfahrrampe",""))</f>
        <v>#N/A</v>
      </c>
      <c r="B68" s="57">
        <v>54</v>
      </c>
      <c r="C68" s="58" t="e">
        <f t="shared" si="15"/>
        <v>#N/A</v>
      </c>
      <c r="D68" s="59" t="e">
        <f t="shared" si="16"/>
        <v>#N/A</v>
      </c>
      <c r="E68" s="155"/>
      <c r="F68" s="247" t="e">
        <f>MATCH(INT(C68),Zuteilung!A:A,0)</f>
        <v>#N/A</v>
      </c>
      <c r="G68" s="61" t="e">
        <f>IF(OR(C68&lt;INDEX(Zuteilung!C:C,F68),C68&gt;INDEX(Zuteilung!D:D,F68)),FALSE,TRUE)</f>
        <v>#N/A</v>
      </c>
      <c r="H68" s="60" t="e">
        <f>IF(B68&lt;=Regelungszeit!$F$32,H67+Regelungszeit!$F$28,"")</f>
        <v>#N/A</v>
      </c>
      <c r="I68" s="60"/>
      <c r="J68" s="60"/>
      <c r="K68" s="60"/>
      <c r="L68" s="61" t="e">
        <f t="shared" si="17"/>
        <v>#N/A</v>
      </c>
      <c r="M68" s="106" t="e">
        <f t="shared" si="19"/>
        <v>#N/A</v>
      </c>
      <c r="N68" s="61" t="e">
        <f>IF(M68="","",IF(M68=1,0,IF(M68=1,0,Dateneingabe!$G$10*M68)))</f>
        <v>#N/A</v>
      </c>
      <c r="O68" s="252">
        <f t="shared" si="9"/>
        <v>0</v>
      </c>
      <c r="P68" s="63">
        <f>IF(O68="","",O68*(Dateneingabe!$G$10/100))</f>
        <v>0</v>
      </c>
      <c r="Q68" s="63">
        <f t="shared" si="10"/>
        <v>0</v>
      </c>
      <c r="R68" s="63" t="e">
        <f>IF(C68="","",IF(Dateneingabe!$G$17&lt;40909,Zeitreihe!P68,Zeitreihe!Q68))</f>
        <v>#N/A</v>
      </c>
      <c r="S68" s="68" t="str">
        <f>IF($T$14=0,"",IF(H68="","",IF(E68="","Ist-Arbeit fehlt",IF(L68&gt;Dateneingabe!$G$8,"Ist-Arbeit unplausibel",""))))</f>
        <v/>
      </c>
      <c r="T68" s="30">
        <f t="shared" si="18"/>
        <v>0</v>
      </c>
      <c r="U68" s="30">
        <f t="shared" si="6"/>
        <v>0</v>
      </c>
      <c r="X68" s="80"/>
      <c r="Y68" s="79"/>
      <c r="Z68" s="81"/>
      <c r="AA68" s="81"/>
      <c r="AB68" s="81"/>
      <c r="AC68" s="81"/>
      <c r="AD68" s="81"/>
      <c r="AE68" s="81"/>
      <c r="AF68" s="30" t="e">
        <f t="shared" si="20"/>
        <v>#N/A</v>
      </c>
      <c r="AG68" s="80" t="e">
        <f t="shared" si="11"/>
        <v>#N/A</v>
      </c>
      <c r="AH68" s="79" t="e">
        <f t="shared" si="21"/>
        <v>#N/A</v>
      </c>
      <c r="AI68" s="81" t="e">
        <f>IF(($AH68+AI$15)&lt;Regelungszeit!$W$15,Regelungszeit!$X$14,IF(($AH68+AI$15)&lt;Regelungszeit!$W$16,Regelungszeit!$X$15,IF(($AH68+AI$15)&lt;Regelungszeit!$W$17,Regelungszeit!$X$16,IF(($AH68+AI$15)&lt;Regelungszeit!$W$18,Regelungszeit!$X$17,IF(($AH68+AI$15)&lt;Regelungszeit!$W$19,Regelungszeit!$X$18,IF(($AH68+AI$15)&lt;Regelungszeit!$W$20,Regelungszeit!$X$19,IF(($AH68+AI$15)&lt;Regelungszeit!$W$21,Regelungszeit!$X$20,IF(($AH68+AI$15)&lt;Regelungszeit!$W$22,Regelungszeit!$X$21,IF(($AH68+AI$15)&lt;Regelungszeit!$W$23,Regelungszeit!$X$22,Regelungszeit!$X$23)))))))))</f>
        <v>#N/A</v>
      </c>
      <c r="AJ68" s="81" t="e">
        <f>IF(($AH68+AJ$15)&lt;Regelungszeit!$W$15,Regelungszeit!$X$14,IF(($AH68+AJ$15)&lt;Regelungszeit!$W$16,Regelungszeit!$X$15,IF(($AH68+AJ$15)&lt;Regelungszeit!$W$17,Regelungszeit!$X$16,IF(($AH68+AJ$15)&lt;Regelungszeit!$W$18,Regelungszeit!$X$17,IF(($AH68+AJ$15)&lt;Regelungszeit!$W$19,Regelungszeit!$X$18,IF(($AH68+AJ$15)&lt;Regelungszeit!$W$20,Regelungszeit!$X$19,IF(($AH68+AJ$15)&lt;Regelungszeit!$W$21,Regelungszeit!$X$20,IF(($AH68+AJ$15)&lt;Regelungszeit!$W$22,Regelungszeit!$X$21,IF(($AH68+AJ$15)&lt;Regelungszeit!$W$23,Regelungszeit!$X$22,Regelungszeit!$X$23)))))))))</f>
        <v>#N/A</v>
      </c>
      <c r="AK68" s="81" t="e">
        <f>IF(($AH68+AK$15)&lt;Regelungszeit!$W$15,Regelungszeit!$X$14,IF(($AH68+AK$15)&lt;Regelungszeit!$W$16,Regelungszeit!$X$15,IF(($AH68+AK$15)&lt;Regelungszeit!$W$17,Regelungszeit!$X$16,IF(($AH68+AK$15)&lt;Regelungszeit!$W$18,Regelungszeit!$X$17,IF(($AH68+AK$15)&lt;Regelungszeit!$W$19,Regelungszeit!$X$18,IF(($AH68+AK$15)&lt;Regelungszeit!$W$20,Regelungszeit!$X$19,IF(($AH68+AK$15)&lt;Regelungszeit!$W$21,Regelungszeit!$X$20,IF(($AH68+AK$15)&lt;Regelungszeit!$W$22,Regelungszeit!$X$21,IF(($AH68+AK$15)&lt;Regelungszeit!$W$23,Regelungszeit!$X$22,Regelungszeit!$X$23)))))))))</f>
        <v>#N/A</v>
      </c>
      <c r="AL68" s="81" t="e">
        <f>IF(($AH68+AL$15)&lt;Regelungszeit!$W$15,Regelungszeit!$X$14,IF(($AH68+AL$15)&lt;Regelungszeit!$W$16,Regelungszeit!$X$15,IF(($AH68+AL$15)&lt;Regelungszeit!$W$17,Regelungszeit!$X$16,IF(($AH68+AL$15)&lt;Regelungszeit!$W$18,Regelungszeit!$X$17,IF(($AH68+AL$15)&lt;Regelungszeit!$W$19,Regelungszeit!$X$18,IF(($AH68+AL$15)&lt;Regelungszeit!$W$20,Regelungszeit!$X$19,IF(($AH68+AL$15)&lt;Regelungszeit!$W$21,Regelungszeit!$X$20,IF(($AH68+AL$15)&lt;Regelungszeit!$W$22,Regelungszeit!$X$21,IF(($AH68+AL$15)&lt;Regelungszeit!$W$23,Regelungszeit!$X$22,Regelungszeit!$X$23)))))))))</f>
        <v>#N/A</v>
      </c>
      <c r="AM68" s="81" t="e">
        <f>IF(($AH68+AM$15)&lt;Regelungszeit!$W$15,Regelungszeit!$X$14,IF(($AH68+AM$15)&lt;Regelungszeit!$W$16,Regelungszeit!$X$15,IF(($AH68+AM$15)&lt;Regelungszeit!$W$17,Regelungszeit!$X$16,IF(($AH68+AM$15)&lt;Regelungszeit!$W$18,Regelungszeit!$X$17,IF(($AH68+AM$15)&lt;Regelungszeit!$W$19,Regelungszeit!$X$18,IF(($AH68+AM$15)&lt;Regelungszeit!$W$20,Regelungszeit!$X$19,IF(($AH68+AM$15)&lt;Regelungszeit!$W$21,Regelungszeit!$X$20,IF(($AH68+AM$15)&lt;Regelungszeit!$W$22,Regelungszeit!$X$21,IF(($AH68+AM$15)&lt;Regelungszeit!$W$23,Regelungszeit!$X$22,Regelungszeit!$X$23)))))))))</f>
        <v>#N/A</v>
      </c>
      <c r="AN68" s="81" t="e">
        <f>IF(($AH68+AN$15)&lt;Regelungszeit!$W$15,Regelungszeit!$X$14,IF(($AH68+AN$15)&lt;Regelungszeit!$W$16,Regelungszeit!$X$15,IF(($AH68+AN$15)&lt;Regelungszeit!$W$17,Regelungszeit!$X$16,IF(($AH68+AN$15)&lt;Regelungszeit!$W$18,Regelungszeit!$X$17,IF(($AH68+AN$15)&lt;Regelungszeit!$W$19,Regelungszeit!$X$18,IF(($AH68+AN$15)&lt;Regelungszeit!$W$20,Regelungszeit!$X$19,IF(($AH68+AN$15)&lt;Regelungszeit!$W$21,Regelungszeit!$X$20,IF(($AH68+AN$15)&lt;Regelungszeit!$W$22,Regelungszeit!$X$21,IF(($AH68+AN$15)&lt;Regelungszeit!$W$23,Regelungszeit!$X$22,Regelungszeit!$X$23)))))))))</f>
        <v>#N/A</v>
      </c>
      <c r="AO68" s="81" t="e">
        <f>IF(($AH68+AO$15)&lt;Regelungszeit!$W$15,Regelungszeit!$X$14,IF(($AH68+AO$15)&lt;Regelungszeit!$W$16,Regelungszeit!$X$15,IF(($AH68+AO$15)&lt;Regelungszeit!$W$17,Regelungszeit!$X$16,IF(($AH68+AO$15)&lt;Regelungszeit!$W$18,Regelungszeit!$X$17,IF(($AH68+AO$15)&lt;Regelungszeit!$W$19,Regelungszeit!$X$18,IF(($AH68+AO$15)&lt;Regelungszeit!$W$20,Regelungszeit!$X$19,IF(($AH68+AO$15)&lt;Regelungszeit!$W$21,Regelungszeit!$X$20,IF(($AH68+AO$15)&lt;Regelungszeit!$W$22,Regelungszeit!$X$21,IF(($AH68+AO$15)&lt;Regelungszeit!$W$23,Regelungszeit!$X$22,Regelungszeit!$X$23)))))))))</f>
        <v>#N/A</v>
      </c>
      <c r="AP68" s="81" t="e">
        <f>IF(($AH68+AP$15)&lt;Regelungszeit!$W$15,Regelungszeit!$X$14,IF(($AH68+AP$15)&lt;Regelungszeit!$W$16,Regelungszeit!$X$15,IF(($AH68+AP$15)&lt;Regelungszeit!$W$17,Regelungszeit!$X$16,IF(($AH68+AP$15)&lt;Regelungszeit!$W$18,Regelungszeit!$X$17,IF(($AH68+AP$15)&lt;Regelungszeit!$W$19,Regelungszeit!$X$18,IF(($AH68+AP$15)&lt;Regelungszeit!$W$20,Regelungszeit!$X$19,IF(($AH68+AP$15)&lt;Regelungszeit!$W$21,Regelungszeit!$X$20,IF(($AH68+AP$15)&lt;Regelungszeit!$W$22,Regelungszeit!$X$21,IF(($AH68+AP$15)&lt;Regelungszeit!$W$23,Regelungszeit!$X$22,Regelungszeit!$X$23)))))))))</f>
        <v>#N/A</v>
      </c>
      <c r="AQ68" s="81" t="e">
        <f>IF(($AH68+AQ$15)&lt;Regelungszeit!$W$15,Regelungszeit!$X$14,IF(($AH68+AQ$15)&lt;Regelungszeit!$W$16,Regelungszeit!$X$15,IF(($AH68+AQ$15)&lt;Regelungszeit!$W$17,Regelungszeit!$X$16,IF(($AH68+AQ$15)&lt;Regelungszeit!$W$18,Regelungszeit!$X$17,IF(($AH68+AQ$15)&lt;Regelungszeit!$W$19,Regelungszeit!$X$18,IF(($AH68+AQ$15)&lt;Regelungszeit!$W$20,Regelungszeit!$X$19,IF(($AH68+AQ$15)&lt;Regelungszeit!$W$21,Regelungszeit!$X$20,IF(($AH68+AQ$15)&lt;Regelungszeit!$W$22,Regelungszeit!$X$21,IF(($AH68+AQ$15)&lt;Regelungszeit!$W$23,Regelungszeit!$X$22,Regelungszeit!$X$23)))))))))</f>
        <v>#N/A</v>
      </c>
      <c r="AR68" s="81" t="e">
        <f>IF(($AH68+AR$15)&lt;Regelungszeit!$W$15,Regelungszeit!$X$14,IF(($AH68+AR$15)&lt;Regelungszeit!$W$16,Regelungszeit!$X$15,IF(($AH68+AR$15)&lt;Regelungszeit!$W$17,Regelungszeit!$X$16,IF(($AH68+AR$15)&lt;Regelungszeit!$W$18,Regelungszeit!$X$17,IF(($AH68+AR$15)&lt;Regelungszeit!$W$19,Regelungszeit!$X$18,IF(($AH68+AR$15)&lt;Regelungszeit!$W$20,Regelungszeit!$X$19,IF(($AH68+AR$15)&lt;Regelungszeit!$W$21,Regelungszeit!$X$20,IF(($AH68+AR$15)&lt;Regelungszeit!$W$22,Regelungszeit!$X$21,IF(($AH68+AR$15)&lt;Regelungszeit!$W$23,Regelungszeit!$X$22,Regelungszeit!$X$23)))))))))</f>
        <v>#N/A</v>
      </c>
      <c r="AS68" s="81" t="e">
        <f>IF(($AH68+AS$15)&lt;Regelungszeit!$W$15,Regelungszeit!$X$14,IF(($AH68+AS$15)&lt;Regelungszeit!$W$16,Regelungszeit!$X$15,IF(($AH68+AS$15)&lt;Regelungszeit!$W$17,Regelungszeit!$X$16,IF(($AH68+AS$15)&lt;Regelungszeit!$W$18,Regelungszeit!$X$17,IF(($AH68+AS$15)&lt;Regelungszeit!$W$19,Regelungszeit!$X$18,IF(($AH68+AS$15)&lt;Regelungszeit!$W$20,Regelungszeit!$X$19,IF(($AH68+AS$15)&lt;Regelungszeit!$W$21,Regelungszeit!$X$20,IF(($AH68+AS$15)&lt;Regelungszeit!$W$22,Regelungszeit!$X$21,IF(($AH68+AS$15)&lt;Regelungszeit!$W$23,Regelungszeit!$X$22,Regelungszeit!$X$23)))))))))</f>
        <v>#N/A</v>
      </c>
      <c r="AT68" s="81" t="e">
        <f>IF(($AH68+AT$15)&lt;Regelungszeit!$W$15,Regelungszeit!$X$14,IF(($AH68+AT$15)&lt;Regelungszeit!$W$16,Regelungszeit!$X$15,IF(($AH68+AT$15)&lt;Regelungszeit!$W$17,Regelungszeit!$X$16,IF(($AH68+AT$15)&lt;Regelungszeit!$W$18,Regelungszeit!$X$17,IF(($AH68+AT$15)&lt;Regelungszeit!$W$19,Regelungszeit!$X$18,IF(($AH68+AT$15)&lt;Regelungszeit!$W$20,Regelungszeit!$X$19,IF(($AH68+AT$15)&lt;Regelungszeit!$W$21,Regelungszeit!$X$20,IF(($AH68+AT$15)&lt;Regelungszeit!$W$22,Regelungszeit!$X$21,IF(($AH68+AT$15)&lt;Regelungszeit!$W$23,Regelungszeit!$X$22,Regelungszeit!$X$23)))))))))</f>
        <v>#N/A</v>
      </c>
      <c r="AU68" s="81" t="e">
        <f>IF(($AH68+AU$15)&lt;Regelungszeit!$W$15,Regelungszeit!$X$14,IF(($AH68+AU$15)&lt;Regelungszeit!$W$16,Regelungszeit!$X$15,IF(($AH68+AU$15)&lt;Regelungszeit!$W$17,Regelungszeit!$X$16,IF(($AH68+AU$15)&lt;Regelungszeit!$W$18,Regelungszeit!$X$17,IF(($AH68+AU$15)&lt;Regelungszeit!$W$19,Regelungszeit!$X$18,IF(($AH68+AU$15)&lt;Regelungszeit!$W$20,Regelungszeit!$X$19,IF(($AH68+AU$15)&lt;Regelungszeit!$W$21,Regelungszeit!$X$20,IF(($AH68+AU$15)&lt;Regelungszeit!$W$22,Regelungszeit!$X$21,IF(($AH68+AU$15)&lt;Regelungszeit!$W$23,Regelungszeit!$X$22,Regelungszeit!$X$23)))))))))</f>
        <v>#N/A</v>
      </c>
      <c r="AV68" s="81" t="e">
        <f>IF(($AH68+AV$15)&lt;Regelungszeit!$W$15,Regelungszeit!$X$14,IF(($AH68+AV$15)&lt;Regelungszeit!$W$16,Regelungszeit!$X$15,IF(($AH68+AV$15)&lt;Regelungszeit!$W$17,Regelungszeit!$X$16,IF(($AH68+AV$15)&lt;Regelungszeit!$W$18,Regelungszeit!$X$17,IF(($AH68+AV$15)&lt;Regelungszeit!$W$19,Regelungszeit!$X$18,IF(($AH68+AV$15)&lt;Regelungszeit!$W$20,Regelungszeit!$X$19,IF(($AH68+AV$15)&lt;Regelungszeit!$W$21,Regelungszeit!$X$20,IF(($AH68+AV$15)&lt;Regelungszeit!$W$22,Regelungszeit!$X$21,IF(($AH68+AV$15)&lt;Regelungszeit!$W$23,Regelungszeit!$X$22,Regelungszeit!$X$23)))))))))</f>
        <v>#N/A</v>
      </c>
      <c r="AW68" s="81" t="e">
        <f>IF(($AH68+AW$15)&lt;Regelungszeit!$W$15,Regelungszeit!$X$14,IF(($AH68+AW$15)&lt;Regelungszeit!$W$16,Regelungszeit!$X$15,IF(($AH68+AW$15)&lt;Regelungszeit!$W$17,Regelungszeit!$X$16,IF(($AH68+AW$15)&lt;Regelungszeit!$W$18,Regelungszeit!$X$17,IF(($AH68+AW$15)&lt;Regelungszeit!$W$19,Regelungszeit!$X$18,IF(($AH68+AW$15)&lt;Regelungszeit!$W$20,Regelungszeit!$X$19,IF(($AH68+AW$15)&lt;Regelungszeit!$W$21,Regelungszeit!$X$20,IF(($AH68+AW$15)&lt;Regelungszeit!$W$22,Regelungszeit!$X$21,IF(($AH68+AW$15)&lt;Regelungszeit!$W$23,Regelungszeit!$X$22,Regelungszeit!$X$23)))))))))</f>
        <v>#N/A</v>
      </c>
      <c r="AX68" s="82" t="e">
        <f t="shared" si="14"/>
        <v>#N/A</v>
      </c>
    </row>
    <row r="69" spans="1:50">
      <c r="A69" s="56" t="e">
        <f>IF(B69=Regelungszeit!$F$31,"Ende Regelung",IF(B69=Regelungszeit!$F$32,"Ende Hochfahrrampe",""))</f>
        <v>#N/A</v>
      </c>
      <c r="B69" s="57">
        <v>55</v>
      </c>
      <c r="C69" s="58" t="e">
        <f t="shared" si="15"/>
        <v>#N/A</v>
      </c>
      <c r="D69" s="59" t="e">
        <f t="shared" si="16"/>
        <v>#N/A</v>
      </c>
      <c r="E69" s="155"/>
      <c r="F69" s="247" t="e">
        <f>MATCH(INT(C69),Zuteilung!A:A,0)</f>
        <v>#N/A</v>
      </c>
      <c r="G69" s="61" t="e">
        <f>IF(OR(C69&lt;INDEX(Zuteilung!C:C,F69),C69&gt;INDEX(Zuteilung!D:D,F69)),FALSE,TRUE)</f>
        <v>#N/A</v>
      </c>
      <c r="H69" s="60" t="e">
        <f>IF(B69&lt;=Regelungszeit!$F$32,H68+Regelungszeit!$F$28,"")</f>
        <v>#N/A</v>
      </c>
      <c r="I69" s="60"/>
      <c r="J69" s="60"/>
      <c r="K69" s="60"/>
      <c r="L69" s="61" t="e">
        <f t="shared" si="17"/>
        <v>#N/A</v>
      </c>
      <c r="M69" s="106" t="e">
        <f t="shared" si="19"/>
        <v>#N/A</v>
      </c>
      <c r="N69" s="61" t="e">
        <f>IF(M69="","",IF(M69=1,0,IF(M69=1,0,Dateneingabe!$G$10*M69)))</f>
        <v>#N/A</v>
      </c>
      <c r="O69" s="252">
        <f t="shared" si="9"/>
        <v>0</v>
      </c>
      <c r="P69" s="63">
        <f>IF(O69="","",O69*(Dateneingabe!$G$10/100))</f>
        <v>0</v>
      </c>
      <c r="Q69" s="63">
        <f t="shared" si="10"/>
        <v>0</v>
      </c>
      <c r="R69" s="63" t="e">
        <f>IF(C69="","",IF(Dateneingabe!$G$17&lt;40909,Zeitreihe!P69,Zeitreihe!Q69))</f>
        <v>#N/A</v>
      </c>
      <c r="S69" s="68" t="str">
        <f>IF($T$14=0,"",IF(H69="","",IF(E69="","Ist-Arbeit fehlt",IF(L69&gt;Dateneingabe!$G$8,"Ist-Arbeit unplausibel",""))))</f>
        <v/>
      </c>
      <c r="T69" s="30">
        <f t="shared" si="18"/>
        <v>0</v>
      </c>
      <c r="U69" s="30">
        <f t="shared" si="6"/>
        <v>0</v>
      </c>
      <c r="X69" s="80"/>
      <c r="Y69" s="79"/>
      <c r="Z69" s="81"/>
      <c r="AA69" s="81"/>
      <c r="AB69" s="81"/>
      <c r="AC69" s="81"/>
      <c r="AD69" s="81"/>
      <c r="AE69" s="81"/>
      <c r="AF69" s="30" t="e">
        <f t="shared" si="20"/>
        <v>#N/A</v>
      </c>
      <c r="AG69" s="80" t="e">
        <f t="shared" si="11"/>
        <v>#N/A</v>
      </c>
      <c r="AH69" s="79" t="e">
        <f t="shared" si="21"/>
        <v>#N/A</v>
      </c>
      <c r="AI69" s="81" t="e">
        <f>IF(($AH69+AI$15)&lt;Regelungszeit!$W$15,Regelungszeit!$X$14,IF(($AH69+AI$15)&lt;Regelungszeit!$W$16,Regelungszeit!$X$15,IF(($AH69+AI$15)&lt;Regelungszeit!$W$17,Regelungszeit!$X$16,IF(($AH69+AI$15)&lt;Regelungszeit!$W$18,Regelungszeit!$X$17,IF(($AH69+AI$15)&lt;Regelungszeit!$W$19,Regelungszeit!$X$18,IF(($AH69+AI$15)&lt;Regelungszeit!$W$20,Regelungszeit!$X$19,IF(($AH69+AI$15)&lt;Regelungszeit!$W$21,Regelungszeit!$X$20,IF(($AH69+AI$15)&lt;Regelungszeit!$W$22,Regelungszeit!$X$21,IF(($AH69+AI$15)&lt;Regelungszeit!$W$23,Regelungszeit!$X$22,Regelungszeit!$X$23)))))))))</f>
        <v>#N/A</v>
      </c>
      <c r="AJ69" s="81" t="e">
        <f>IF(($AH69+AJ$15)&lt;Regelungszeit!$W$15,Regelungszeit!$X$14,IF(($AH69+AJ$15)&lt;Regelungszeit!$W$16,Regelungszeit!$X$15,IF(($AH69+AJ$15)&lt;Regelungszeit!$W$17,Regelungszeit!$X$16,IF(($AH69+AJ$15)&lt;Regelungszeit!$W$18,Regelungszeit!$X$17,IF(($AH69+AJ$15)&lt;Regelungszeit!$W$19,Regelungszeit!$X$18,IF(($AH69+AJ$15)&lt;Regelungszeit!$W$20,Regelungszeit!$X$19,IF(($AH69+AJ$15)&lt;Regelungszeit!$W$21,Regelungszeit!$X$20,IF(($AH69+AJ$15)&lt;Regelungszeit!$W$22,Regelungszeit!$X$21,IF(($AH69+AJ$15)&lt;Regelungszeit!$W$23,Regelungszeit!$X$22,Regelungszeit!$X$23)))))))))</f>
        <v>#N/A</v>
      </c>
      <c r="AK69" s="81" t="e">
        <f>IF(($AH69+AK$15)&lt;Regelungszeit!$W$15,Regelungszeit!$X$14,IF(($AH69+AK$15)&lt;Regelungszeit!$W$16,Regelungszeit!$X$15,IF(($AH69+AK$15)&lt;Regelungszeit!$W$17,Regelungszeit!$X$16,IF(($AH69+AK$15)&lt;Regelungszeit!$W$18,Regelungszeit!$X$17,IF(($AH69+AK$15)&lt;Regelungszeit!$W$19,Regelungszeit!$X$18,IF(($AH69+AK$15)&lt;Regelungszeit!$W$20,Regelungszeit!$X$19,IF(($AH69+AK$15)&lt;Regelungszeit!$W$21,Regelungszeit!$X$20,IF(($AH69+AK$15)&lt;Regelungszeit!$W$22,Regelungszeit!$X$21,IF(($AH69+AK$15)&lt;Regelungszeit!$W$23,Regelungszeit!$X$22,Regelungszeit!$X$23)))))))))</f>
        <v>#N/A</v>
      </c>
      <c r="AL69" s="81" t="e">
        <f>IF(($AH69+AL$15)&lt;Regelungszeit!$W$15,Regelungszeit!$X$14,IF(($AH69+AL$15)&lt;Regelungszeit!$W$16,Regelungszeit!$X$15,IF(($AH69+AL$15)&lt;Regelungszeit!$W$17,Regelungszeit!$X$16,IF(($AH69+AL$15)&lt;Regelungszeit!$W$18,Regelungszeit!$X$17,IF(($AH69+AL$15)&lt;Regelungszeit!$W$19,Regelungszeit!$X$18,IF(($AH69+AL$15)&lt;Regelungszeit!$W$20,Regelungszeit!$X$19,IF(($AH69+AL$15)&lt;Regelungszeit!$W$21,Regelungszeit!$X$20,IF(($AH69+AL$15)&lt;Regelungszeit!$W$22,Regelungszeit!$X$21,IF(($AH69+AL$15)&lt;Regelungszeit!$W$23,Regelungszeit!$X$22,Regelungszeit!$X$23)))))))))</f>
        <v>#N/A</v>
      </c>
      <c r="AM69" s="81" t="e">
        <f>IF(($AH69+AM$15)&lt;Regelungszeit!$W$15,Regelungszeit!$X$14,IF(($AH69+AM$15)&lt;Regelungszeit!$W$16,Regelungszeit!$X$15,IF(($AH69+AM$15)&lt;Regelungszeit!$W$17,Regelungszeit!$X$16,IF(($AH69+AM$15)&lt;Regelungszeit!$W$18,Regelungszeit!$X$17,IF(($AH69+AM$15)&lt;Regelungszeit!$W$19,Regelungszeit!$X$18,IF(($AH69+AM$15)&lt;Regelungszeit!$W$20,Regelungszeit!$X$19,IF(($AH69+AM$15)&lt;Regelungszeit!$W$21,Regelungszeit!$X$20,IF(($AH69+AM$15)&lt;Regelungszeit!$W$22,Regelungszeit!$X$21,IF(($AH69+AM$15)&lt;Regelungszeit!$W$23,Regelungszeit!$X$22,Regelungszeit!$X$23)))))))))</f>
        <v>#N/A</v>
      </c>
      <c r="AN69" s="81" t="e">
        <f>IF(($AH69+AN$15)&lt;Regelungszeit!$W$15,Regelungszeit!$X$14,IF(($AH69+AN$15)&lt;Regelungszeit!$W$16,Regelungszeit!$X$15,IF(($AH69+AN$15)&lt;Regelungszeit!$W$17,Regelungszeit!$X$16,IF(($AH69+AN$15)&lt;Regelungszeit!$W$18,Regelungszeit!$X$17,IF(($AH69+AN$15)&lt;Regelungszeit!$W$19,Regelungszeit!$X$18,IF(($AH69+AN$15)&lt;Regelungszeit!$W$20,Regelungszeit!$X$19,IF(($AH69+AN$15)&lt;Regelungszeit!$W$21,Regelungszeit!$X$20,IF(($AH69+AN$15)&lt;Regelungszeit!$W$22,Regelungszeit!$X$21,IF(($AH69+AN$15)&lt;Regelungszeit!$W$23,Regelungszeit!$X$22,Regelungszeit!$X$23)))))))))</f>
        <v>#N/A</v>
      </c>
      <c r="AO69" s="81" t="e">
        <f>IF(($AH69+AO$15)&lt;Regelungszeit!$W$15,Regelungszeit!$X$14,IF(($AH69+AO$15)&lt;Regelungszeit!$W$16,Regelungszeit!$X$15,IF(($AH69+AO$15)&lt;Regelungszeit!$W$17,Regelungszeit!$X$16,IF(($AH69+AO$15)&lt;Regelungszeit!$W$18,Regelungszeit!$X$17,IF(($AH69+AO$15)&lt;Regelungszeit!$W$19,Regelungszeit!$X$18,IF(($AH69+AO$15)&lt;Regelungszeit!$W$20,Regelungszeit!$X$19,IF(($AH69+AO$15)&lt;Regelungszeit!$W$21,Regelungszeit!$X$20,IF(($AH69+AO$15)&lt;Regelungszeit!$W$22,Regelungszeit!$X$21,IF(($AH69+AO$15)&lt;Regelungszeit!$W$23,Regelungszeit!$X$22,Regelungszeit!$X$23)))))))))</f>
        <v>#N/A</v>
      </c>
      <c r="AP69" s="81" t="e">
        <f>IF(($AH69+AP$15)&lt;Regelungszeit!$W$15,Regelungszeit!$X$14,IF(($AH69+AP$15)&lt;Regelungszeit!$W$16,Regelungszeit!$X$15,IF(($AH69+AP$15)&lt;Regelungszeit!$W$17,Regelungszeit!$X$16,IF(($AH69+AP$15)&lt;Regelungszeit!$W$18,Regelungszeit!$X$17,IF(($AH69+AP$15)&lt;Regelungszeit!$W$19,Regelungszeit!$X$18,IF(($AH69+AP$15)&lt;Regelungszeit!$W$20,Regelungszeit!$X$19,IF(($AH69+AP$15)&lt;Regelungszeit!$W$21,Regelungszeit!$X$20,IF(($AH69+AP$15)&lt;Regelungszeit!$W$22,Regelungszeit!$X$21,IF(($AH69+AP$15)&lt;Regelungszeit!$W$23,Regelungszeit!$X$22,Regelungszeit!$X$23)))))))))</f>
        <v>#N/A</v>
      </c>
      <c r="AQ69" s="81" t="e">
        <f>IF(($AH69+AQ$15)&lt;Regelungszeit!$W$15,Regelungszeit!$X$14,IF(($AH69+AQ$15)&lt;Regelungszeit!$W$16,Regelungszeit!$X$15,IF(($AH69+AQ$15)&lt;Regelungszeit!$W$17,Regelungszeit!$X$16,IF(($AH69+AQ$15)&lt;Regelungszeit!$W$18,Regelungszeit!$X$17,IF(($AH69+AQ$15)&lt;Regelungszeit!$W$19,Regelungszeit!$X$18,IF(($AH69+AQ$15)&lt;Regelungszeit!$W$20,Regelungszeit!$X$19,IF(($AH69+AQ$15)&lt;Regelungszeit!$W$21,Regelungszeit!$X$20,IF(($AH69+AQ$15)&lt;Regelungszeit!$W$22,Regelungszeit!$X$21,IF(($AH69+AQ$15)&lt;Regelungszeit!$W$23,Regelungszeit!$X$22,Regelungszeit!$X$23)))))))))</f>
        <v>#N/A</v>
      </c>
      <c r="AR69" s="81" t="e">
        <f>IF(($AH69+AR$15)&lt;Regelungszeit!$W$15,Regelungszeit!$X$14,IF(($AH69+AR$15)&lt;Regelungszeit!$W$16,Regelungszeit!$X$15,IF(($AH69+AR$15)&lt;Regelungszeit!$W$17,Regelungszeit!$X$16,IF(($AH69+AR$15)&lt;Regelungszeit!$W$18,Regelungszeit!$X$17,IF(($AH69+AR$15)&lt;Regelungszeit!$W$19,Regelungszeit!$X$18,IF(($AH69+AR$15)&lt;Regelungszeit!$W$20,Regelungszeit!$X$19,IF(($AH69+AR$15)&lt;Regelungszeit!$W$21,Regelungszeit!$X$20,IF(($AH69+AR$15)&lt;Regelungszeit!$W$22,Regelungszeit!$X$21,IF(($AH69+AR$15)&lt;Regelungszeit!$W$23,Regelungszeit!$X$22,Regelungszeit!$X$23)))))))))</f>
        <v>#N/A</v>
      </c>
      <c r="AS69" s="81" t="e">
        <f>IF(($AH69+AS$15)&lt;Regelungszeit!$W$15,Regelungszeit!$X$14,IF(($AH69+AS$15)&lt;Regelungszeit!$W$16,Regelungszeit!$X$15,IF(($AH69+AS$15)&lt;Regelungszeit!$W$17,Regelungszeit!$X$16,IF(($AH69+AS$15)&lt;Regelungszeit!$W$18,Regelungszeit!$X$17,IF(($AH69+AS$15)&lt;Regelungszeit!$W$19,Regelungszeit!$X$18,IF(($AH69+AS$15)&lt;Regelungszeit!$W$20,Regelungszeit!$X$19,IF(($AH69+AS$15)&lt;Regelungszeit!$W$21,Regelungszeit!$X$20,IF(($AH69+AS$15)&lt;Regelungszeit!$W$22,Regelungszeit!$X$21,IF(($AH69+AS$15)&lt;Regelungszeit!$W$23,Regelungszeit!$X$22,Regelungszeit!$X$23)))))))))</f>
        <v>#N/A</v>
      </c>
      <c r="AT69" s="81" t="e">
        <f>IF(($AH69+AT$15)&lt;Regelungszeit!$W$15,Regelungszeit!$X$14,IF(($AH69+AT$15)&lt;Regelungszeit!$W$16,Regelungszeit!$X$15,IF(($AH69+AT$15)&lt;Regelungszeit!$W$17,Regelungszeit!$X$16,IF(($AH69+AT$15)&lt;Regelungszeit!$W$18,Regelungszeit!$X$17,IF(($AH69+AT$15)&lt;Regelungszeit!$W$19,Regelungszeit!$X$18,IF(($AH69+AT$15)&lt;Regelungszeit!$W$20,Regelungszeit!$X$19,IF(($AH69+AT$15)&lt;Regelungszeit!$W$21,Regelungszeit!$X$20,IF(($AH69+AT$15)&lt;Regelungszeit!$W$22,Regelungszeit!$X$21,IF(($AH69+AT$15)&lt;Regelungszeit!$W$23,Regelungszeit!$X$22,Regelungszeit!$X$23)))))))))</f>
        <v>#N/A</v>
      </c>
      <c r="AU69" s="81" t="e">
        <f>IF(($AH69+AU$15)&lt;Regelungszeit!$W$15,Regelungszeit!$X$14,IF(($AH69+AU$15)&lt;Regelungszeit!$W$16,Regelungszeit!$X$15,IF(($AH69+AU$15)&lt;Regelungszeit!$W$17,Regelungszeit!$X$16,IF(($AH69+AU$15)&lt;Regelungszeit!$W$18,Regelungszeit!$X$17,IF(($AH69+AU$15)&lt;Regelungszeit!$W$19,Regelungszeit!$X$18,IF(($AH69+AU$15)&lt;Regelungszeit!$W$20,Regelungszeit!$X$19,IF(($AH69+AU$15)&lt;Regelungszeit!$W$21,Regelungszeit!$X$20,IF(($AH69+AU$15)&lt;Regelungszeit!$W$22,Regelungszeit!$X$21,IF(($AH69+AU$15)&lt;Regelungszeit!$W$23,Regelungszeit!$X$22,Regelungszeit!$X$23)))))))))</f>
        <v>#N/A</v>
      </c>
      <c r="AV69" s="81" t="e">
        <f>IF(($AH69+AV$15)&lt;Regelungszeit!$W$15,Regelungszeit!$X$14,IF(($AH69+AV$15)&lt;Regelungszeit!$W$16,Regelungszeit!$X$15,IF(($AH69+AV$15)&lt;Regelungszeit!$W$17,Regelungszeit!$X$16,IF(($AH69+AV$15)&lt;Regelungszeit!$W$18,Regelungszeit!$X$17,IF(($AH69+AV$15)&lt;Regelungszeit!$W$19,Regelungszeit!$X$18,IF(($AH69+AV$15)&lt;Regelungszeit!$W$20,Regelungszeit!$X$19,IF(($AH69+AV$15)&lt;Regelungszeit!$W$21,Regelungszeit!$X$20,IF(($AH69+AV$15)&lt;Regelungszeit!$W$22,Regelungszeit!$X$21,IF(($AH69+AV$15)&lt;Regelungszeit!$W$23,Regelungszeit!$X$22,Regelungszeit!$X$23)))))))))</f>
        <v>#N/A</v>
      </c>
      <c r="AW69" s="81" t="e">
        <f>IF(($AH69+AW$15)&lt;Regelungszeit!$W$15,Regelungszeit!$X$14,IF(($AH69+AW$15)&lt;Regelungszeit!$W$16,Regelungszeit!$X$15,IF(($AH69+AW$15)&lt;Regelungszeit!$W$17,Regelungszeit!$X$16,IF(($AH69+AW$15)&lt;Regelungszeit!$W$18,Regelungszeit!$X$17,IF(($AH69+AW$15)&lt;Regelungszeit!$W$19,Regelungszeit!$X$18,IF(($AH69+AW$15)&lt;Regelungszeit!$W$20,Regelungszeit!$X$19,IF(($AH69+AW$15)&lt;Regelungszeit!$W$21,Regelungszeit!$X$20,IF(($AH69+AW$15)&lt;Regelungszeit!$W$22,Regelungszeit!$X$21,IF(($AH69+AW$15)&lt;Regelungszeit!$W$23,Regelungszeit!$X$22,Regelungszeit!$X$23)))))))))</f>
        <v>#N/A</v>
      </c>
      <c r="AX69" s="82" t="e">
        <f t="shared" si="14"/>
        <v>#N/A</v>
      </c>
    </row>
    <row r="70" spans="1:50">
      <c r="A70" s="56" t="e">
        <f>IF(B70=Regelungszeit!$F$31,"Ende Regelung",IF(B70=Regelungszeit!$F$32,"Ende Hochfahrrampe",""))</f>
        <v>#N/A</v>
      </c>
      <c r="B70" s="57">
        <v>56</v>
      </c>
      <c r="C70" s="58" t="e">
        <f t="shared" si="15"/>
        <v>#N/A</v>
      </c>
      <c r="D70" s="59" t="e">
        <f t="shared" si="16"/>
        <v>#N/A</v>
      </c>
      <c r="E70" s="155"/>
      <c r="F70" s="247" t="e">
        <f>MATCH(INT(C70),Zuteilung!A:A,0)</f>
        <v>#N/A</v>
      </c>
      <c r="G70" s="61" t="e">
        <f>IF(OR(C70&lt;INDEX(Zuteilung!C:C,F70),C70&gt;INDEX(Zuteilung!D:D,F70)),FALSE,TRUE)</f>
        <v>#N/A</v>
      </c>
      <c r="H70" s="60" t="e">
        <f>IF(B70&lt;=Regelungszeit!$F$32,H69+Regelungszeit!$F$28,"")</f>
        <v>#N/A</v>
      </c>
      <c r="I70" s="60"/>
      <c r="J70" s="60"/>
      <c r="K70" s="60"/>
      <c r="L70" s="61" t="e">
        <f t="shared" si="17"/>
        <v>#N/A</v>
      </c>
      <c r="M70" s="106" t="e">
        <f t="shared" si="19"/>
        <v>#N/A</v>
      </c>
      <c r="N70" s="61" t="e">
        <f>IF(M70="","",IF(M70=1,0,IF(M70=1,0,Dateneingabe!$G$10*M70)))</f>
        <v>#N/A</v>
      </c>
      <c r="O70" s="252">
        <f t="shared" si="9"/>
        <v>0</v>
      </c>
      <c r="P70" s="63">
        <f>IF(O70="","",O70*(Dateneingabe!$G$10/100))</f>
        <v>0</v>
      </c>
      <c r="Q70" s="63">
        <f t="shared" si="10"/>
        <v>0</v>
      </c>
      <c r="R70" s="63" t="e">
        <f>IF(C70="","",IF(Dateneingabe!$G$17&lt;40909,Zeitreihe!P70,Zeitreihe!Q70))</f>
        <v>#N/A</v>
      </c>
      <c r="S70" s="68" t="str">
        <f>IF($T$14=0,"",IF(H70="","",IF(E70="","Ist-Arbeit fehlt",IF(L70&gt;Dateneingabe!$G$8,"Ist-Arbeit unplausibel",""))))</f>
        <v/>
      </c>
      <c r="T70" s="30">
        <f t="shared" si="18"/>
        <v>0</v>
      </c>
      <c r="U70" s="30">
        <f t="shared" si="6"/>
        <v>0</v>
      </c>
      <c r="X70" s="80"/>
      <c r="Y70" s="79"/>
      <c r="Z70" s="81"/>
      <c r="AA70" s="81"/>
      <c r="AB70" s="81"/>
      <c r="AC70" s="81"/>
      <c r="AD70" s="81"/>
      <c r="AE70" s="81"/>
      <c r="AF70" s="30" t="e">
        <f t="shared" si="20"/>
        <v>#N/A</v>
      </c>
      <c r="AG70" s="80" t="e">
        <f t="shared" si="11"/>
        <v>#N/A</v>
      </c>
      <c r="AH70" s="79" t="e">
        <f t="shared" si="21"/>
        <v>#N/A</v>
      </c>
      <c r="AI70" s="81" t="e">
        <f>IF(($AH70+AI$15)&lt;Regelungszeit!$W$15,Regelungszeit!$X$14,IF(($AH70+AI$15)&lt;Regelungszeit!$W$16,Regelungszeit!$X$15,IF(($AH70+AI$15)&lt;Regelungszeit!$W$17,Regelungszeit!$X$16,IF(($AH70+AI$15)&lt;Regelungszeit!$W$18,Regelungszeit!$X$17,IF(($AH70+AI$15)&lt;Regelungszeit!$W$19,Regelungszeit!$X$18,IF(($AH70+AI$15)&lt;Regelungszeit!$W$20,Regelungszeit!$X$19,IF(($AH70+AI$15)&lt;Regelungszeit!$W$21,Regelungszeit!$X$20,IF(($AH70+AI$15)&lt;Regelungszeit!$W$22,Regelungszeit!$X$21,IF(($AH70+AI$15)&lt;Regelungszeit!$W$23,Regelungszeit!$X$22,Regelungszeit!$X$23)))))))))</f>
        <v>#N/A</v>
      </c>
      <c r="AJ70" s="81" t="e">
        <f>IF(($AH70+AJ$15)&lt;Regelungszeit!$W$15,Regelungszeit!$X$14,IF(($AH70+AJ$15)&lt;Regelungszeit!$W$16,Regelungszeit!$X$15,IF(($AH70+AJ$15)&lt;Regelungszeit!$W$17,Regelungszeit!$X$16,IF(($AH70+AJ$15)&lt;Regelungszeit!$W$18,Regelungszeit!$X$17,IF(($AH70+AJ$15)&lt;Regelungszeit!$W$19,Regelungszeit!$X$18,IF(($AH70+AJ$15)&lt;Regelungszeit!$W$20,Regelungszeit!$X$19,IF(($AH70+AJ$15)&lt;Regelungszeit!$W$21,Regelungszeit!$X$20,IF(($AH70+AJ$15)&lt;Regelungszeit!$W$22,Regelungszeit!$X$21,IF(($AH70+AJ$15)&lt;Regelungszeit!$W$23,Regelungszeit!$X$22,Regelungszeit!$X$23)))))))))</f>
        <v>#N/A</v>
      </c>
      <c r="AK70" s="81" t="e">
        <f>IF(($AH70+AK$15)&lt;Regelungszeit!$W$15,Regelungszeit!$X$14,IF(($AH70+AK$15)&lt;Regelungszeit!$W$16,Regelungszeit!$X$15,IF(($AH70+AK$15)&lt;Regelungszeit!$W$17,Regelungszeit!$X$16,IF(($AH70+AK$15)&lt;Regelungszeit!$W$18,Regelungszeit!$X$17,IF(($AH70+AK$15)&lt;Regelungszeit!$W$19,Regelungszeit!$X$18,IF(($AH70+AK$15)&lt;Regelungszeit!$W$20,Regelungszeit!$X$19,IF(($AH70+AK$15)&lt;Regelungszeit!$W$21,Regelungszeit!$X$20,IF(($AH70+AK$15)&lt;Regelungszeit!$W$22,Regelungszeit!$X$21,IF(($AH70+AK$15)&lt;Regelungszeit!$W$23,Regelungszeit!$X$22,Regelungszeit!$X$23)))))))))</f>
        <v>#N/A</v>
      </c>
      <c r="AL70" s="81" t="e">
        <f>IF(($AH70+AL$15)&lt;Regelungszeit!$W$15,Regelungszeit!$X$14,IF(($AH70+AL$15)&lt;Regelungszeit!$W$16,Regelungszeit!$X$15,IF(($AH70+AL$15)&lt;Regelungszeit!$W$17,Regelungszeit!$X$16,IF(($AH70+AL$15)&lt;Regelungszeit!$W$18,Regelungszeit!$X$17,IF(($AH70+AL$15)&lt;Regelungszeit!$W$19,Regelungszeit!$X$18,IF(($AH70+AL$15)&lt;Regelungszeit!$W$20,Regelungszeit!$X$19,IF(($AH70+AL$15)&lt;Regelungszeit!$W$21,Regelungszeit!$X$20,IF(($AH70+AL$15)&lt;Regelungszeit!$W$22,Regelungszeit!$X$21,IF(($AH70+AL$15)&lt;Regelungszeit!$W$23,Regelungszeit!$X$22,Regelungszeit!$X$23)))))))))</f>
        <v>#N/A</v>
      </c>
      <c r="AM70" s="81" t="e">
        <f>IF(($AH70+AM$15)&lt;Regelungszeit!$W$15,Regelungszeit!$X$14,IF(($AH70+AM$15)&lt;Regelungszeit!$W$16,Regelungszeit!$X$15,IF(($AH70+AM$15)&lt;Regelungszeit!$W$17,Regelungszeit!$X$16,IF(($AH70+AM$15)&lt;Regelungszeit!$W$18,Regelungszeit!$X$17,IF(($AH70+AM$15)&lt;Regelungszeit!$W$19,Regelungszeit!$X$18,IF(($AH70+AM$15)&lt;Regelungszeit!$W$20,Regelungszeit!$X$19,IF(($AH70+AM$15)&lt;Regelungszeit!$W$21,Regelungszeit!$X$20,IF(($AH70+AM$15)&lt;Regelungszeit!$W$22,Regelungszeit!$X$21,IF(($AH70+AM$15)&lt;Regelungszeit!$W$23,Regelungszeit!$X$22,Regelungszeit!$X$23)))))))))</f>
        <v>#N/A</v>
      </c>
      <c r="AN70" s="81" t="e">
        <f>IF(($AH70+AN$15)&lt;Regelungszeit!$W$15,Regelungszeit!$X$14,IF(($AH70+AN$15)&lt;Regelungszeit!$W$16,Regelungszeit!$X$15,IF(($AH70+AN$15)&lt;Regelungszeit!$W$17,Regelungszeit!$X$16,IF(($AH70+AN$15)&lt;Regelungszeit!$W$18,Regelungszeit!$X$17,IF(($AH70+AN$15)&lt;Regelungszeit!$W$19,Regelungszeit!$X$18,IF(($AH70+AN$15)&lt;Regelungszeit!$W$20,Regelungszeit!$X$19,IF(($AH70+AN$15)&lt;Regelungszeit!$W$21,Regelungszeit!$X$20,IF(($AH70+AN$15)&lt;Regelungszeit!$W$22,Regelungszeit!$X$21,IF(($AH70+AN$15)&lt;Regelungszeit!$W$23,Regelungszeit!$X$22,Regelungszeit!$X$23)))))))))</f>
        <v>#N/A</v>
      </c>
      <c r="AO70" s="81" t="e">
        <f>IF(($AH70+AO$15)&lt;Regelungszeit!$W$15,Regelungszeit!$X$14,IF(($AH70+AO$15)&lt;Regelungszeit!$W$16,Regelungszeit!$X$15,IF(($AH70+AO$15)&lt;Regelungszeit!$W$17,Regelungszeit!$X$16,IF(($AH70+AO$15)&lt;Regelungszeit!$W$18,Regelungszeit!$X$17,IF(($AH70+AO$15)&lt;Regelungszeit!$W$19,Regelungszeit!$X$18,IF(($AH70+AO$15)&lt;Regelungszeit!$W$20,Regelungszeit!$X$19,IF(($AH70+AO$15)&lt;Regelungszeit!$W$21,Regelungszeit!$X$20,IF(($AH70+AO$15)&lt;Regelungszeit!$W$22,Regelungszeit!$X$21,IF(($AH70+AO$15)&lt;Regelungszeit!$W$23,Regelungszeit!$X$22,Regelungszeit!$X$23)))))))))</f>
        <v>#N/A</v>
      </c>
      <c r="AP70" s="81" t="e">
        <f>IF(($AH70+AP$15)&lt;Regelungszeit!$W$15,Regelungszeit!$X$14,IF(($AH70+AP$15)&lt;Regelungszeit!$W$16,Regelungszeit!$X$15,IF(($AH70+AP$15)&lt;Regelungszeit!$W$17,Regelungszeit!$X$16,IF(($AH70+AP$15)&lt;Regelungszeit!$W$18,Regelungszeit!$X$17,IF(($AH70+AP$15)&lt;Regelungszeit!$W$19,Regelungszeit!$X$18,IF(($AH70+AP$15)&lt;Regelungszeit!$W$20,Regelungszeit!$X$19,IF(($AH70+AP$15)&lt;Regelungszeit!$W$21,Regelungszeit!$X$20,IF(($AH70+AP$15)&lt;Regelungszeit!$W$22,Regelungszeit!$X$21,IF(($AH70+AP$15)&lt;Regelungszeit!$W$23,Regelungszeit!$X$22,Regelungszeit!$X$23)))))))))</f>
        <v>#N/A</v>
      </c>
      <c r="AQ70" s="81" t="e">
        <f>IF(($AH70+AQ$15)&lt;Regelungszeit!$W$15,Regelungszeit!$X$14,IF(($AH70+AQ$15)&lt;Regelungszeit!$W$16,Regelungszeit!$X$15,IF(($AH70+AQ$15)&lt;Regelungszeit!$W$17,Regelungszeit!$X$16,IF(($AH70+AQ$15)&lt;Regelungszeit!$W$18,Regelungszeit!$X$17,IF(($AH70+AQ$15)&lt;Regelungszeit!$W$19,Regelungszeit!$X$18,IF(($AH70+AQ$15)&lt;Regelungszeit!$W$20,Regelungszeit!$X$19,IF(($AH70+AQ$15)&lt;Regelungszeit!$W$21,Regelungszeit!$X$20,IF(($AH70+AQ$15)&lt;Regelungszeit!$W$22,Regelungszeit!$X$21,IF(($AH70+AQ$15)&lt;Regelungszeit!$W$23,Regelungszeit!$X$22,Regelungszeit!$X$23)))))))))</f>
        <v>#N/A</v>
      </c>
      <c r="AR70" s="81" t="e">
        <f>IF(($AH70+AR$15)&lt;Regelungszeit!$W$15,Regelungszeit!$X$14,IF(($AH70+AR$15)&lt;Regelungszeit!$W$16,Regelungszeit!$X$15,IF(($AH70+AR$15)&lt;Regelungszeit!$W$17,Regelungszeit!$X$16,IF(($AH70+AR$15)&lt;Regelungszeit!$W$18,Regelungszeit!$X$17,IF(($AH70+AR$15)&lt;Regelungszeit!$W$19,Regelungszeit!$X$18,IF(($AH70+AR$15)&lt;Regelungszeit!$W$20,Regelungszeit!$X$19,IF(($AH70+AR$15)&lt;Regelungszeit!$W$21,Regelungszeit!$X$20,IF(($AH70+AR$15)&lt;Regelungszeit!$W$22,Regelungszeit!$X$21,IF(($AH70+AR$15)&lt;Regelungszeit!$W$23,Regelungszeit!$X$22,Regelungszeit!$X$23)))))))))</f>
        <v>#N/A</v>
      </c>
      <c r="AS70" s="81" t="e">
        <f>IF(($AH70+AS$15)&lt;Regelungszeit!$W$15,Regelungszeit!$X$14,IF(($AH70+AS$15)&lt;Regelungszeit!$W$16,Regelungszeit!$X$15,IF(($AH70+AS$15)&lt;Regelungszeit!$W$17,Regelungszeit!$X$16,IF(($AH70+AS$15)&lt;Regelungszeit!$W$18,Regelungszeit!$X$17,IF(($AH70+AS$15)&lt;Regelungszeit!$W$19,Regelungszeit!$X$18,IF(($AH70+AS$15)&lt;Regelungszeit!$W$20,Regelungszeit!$X$19,IF(($AH70+AS$15)&lt;Regelungszeit!$W$21,Regelungszeit!$X$20,IF(($AH70+AS$15)&lt;Regelungszeit!$W$22,Regelungszeit!$X$21,IF(($AH70+AS$15)&lt;Regelungszeit!$W$23,Regelungszeit!$X$22,Regelungszeit!$X$23)))))))))</f>
        <v>#N/A</v>
      </c>
      <c r="AT70" s="81" t="e">
        <f>IF(($AH70+AT$15)&lt;Regelungszeit!$W$15,Regelungszeit!$X$14,IF(($AH70+AT$15)&lt;Regelungszeit!$W$16,Regelungszeit!$X$15,IF(($AH70+AT$15)&lt;Regelungszeit!$W$17,Regelungszeit!$X$16,IF(($AH70+AT$15)&lt;Regelungszeit!$W$18,Regelungszeit!$X$17,IF(($AH70+AT$15)&lt;Regelungszeit!$W$19,Regelungszeit!$X$18,IF(($AH70+AT$15)&lt;Regelungszeit!$W$20,Regelungszeit!$X$19,IF(($AH70+AT$15)&lt;Regelungszeit!$W$21,Regelungszeit!$X$20,IF(($AH70+AT$15)&lt;Regelungszeit!$W$22,Regelungszeit!$X$21,IF(($AH70+AT$15)&lt;Regelungszeit!$W$23,Regelungszeit!$X$22,Regelungszeit!$X$23)))))))))</f>
        <v>#N/A</v>
      </c>
      <c r="AU70" s="81" t="e">
        <f>IF(($AH70+AU$15)&lt;Regelungszeit!$W$15,Regelungszeit!$X$14,IF(($AH70+AU$15)&lt;Regelungszeit!$W$16,Regelungszeit!$X$15,IF(($AH70+AU$15)&lt;Regelungszeit!$W$17,Regelungszeit!$X$16,IF(($AH70+AU$15)&lt;Regelungszeit!$W$18,Regelungszeit!$X$17,IF(($AH70+AU$15)&lt;Regelungszeit!$W$19,Regelungszeit!$X$18,IF(($AH70+AU$15)&lt;Regelungszeit!$W$20,Regelungszeit!$X$19,IF(($AH70+AU$15)&lt;Regelungszeit!$W$21,Regelungszeit!$X$20,IF(($AH70+AU$15)&lt;Regelungszeit!$W$22,Regelungszeit!$X$21,IF(($AH70+AU$15)&lt;Regelungszeit!$W$23,Regelungszeit!$X$22,Regelungszeit!$X$23)))))))))</f>
        <v>#N/A</v>
      </c>
      <c r="AV70" s="81" t="e">
        <f>IF(($AH70+AV$15)&lt;Regelungszeit!$W$15,Regelungszeit!$X$14,IF(($AH70+AV$15)&lt;Regelungszeit!$W$16,Regelungszeit!$X$15,IF(($AH70+AV$15)&lt;Regelungszeit!$W$17,Regelungszeit!$X$16,IF(($AH70+AV$15)&lt;Regelungszeit!$W$18,Regelungszeit!$X$17,IF(($AH70+AV$15)&lt;Regelungszeit!$W$19,Regelungszeit!$X$18,IF(($AH70+AV$15)&lt;Regelungszeit!$W$20,Regelungszeit!$X$19,IF(($AH70+AV$15)&lt;Regelungszeit!$W$21,Regelungszeit!$X$20,IF(($AH70+AV$15)&lt;Regelungszeit!$W$22,Regelungszeit!$X$21,IF(($AH70+AV$15)&lt;Regelungszeit!$W$23,Regelungszeit!$X$22,Regelungszeit!$X$23)))))))))</f>
        <v>#N/A</v>
      </c>
      <c r="AW70" s="81" t="e">
        <f>IF(($AH70+AW$15)&lt;Regelungszeit!$W$15,Regelungszeit!$X$14,IF(($AH70+AW$15)&lt;Regelungszeit!$W$16,Regelungszeit!$X$15,IF(($AH70+AW$15)&lt;Regelungszeit!$W$17,Regelungszeit!$X$16,IF(($AH70+AW$15)&lt;Regelungszeit!$W$18,Regelungszeit!$X$17,IF(($AH70+AW$15)&lt;Regelungszeit!$W$19,Regelungszeit!$X$18,IF(($AH70+AW$15)&lt;Regelungszeit!$W$20,Regelungszeit!$X$19,IF(($AH70+AW$15)&lt;Regelungszeit!$W$21,Regelungszeit!$X$20,IF(($AH70+AW$15)&lt;Regelungszeit!$W$22,Regelungszeit!$X$21,IF(($AH70+AW$15)&lt;Regelungszeit!$W$23,Regelungszeit!$X$22,Regelungszeit!$X$23)))))))))</f>
        <v>#N/A</v>
      </c>
      <c r="AX70" s="82" t="e">
        <f t="shared" si="14"/>
        <v>#N/A</v>
      </c>
    </row>
    <row r="71" spans="1:50">
      <c r="A71" s="56" t="e">
        <f>IF(B71=Regelungszeit!$F$31,"Ende Regelung",IF(B71=Regelungszeit!$F$32,"Ende Hochfahrrampe",""))</f>
        <v>#N/A</v>
      </c>
      <c r="B71" s="57">
        <v>57</v>
      </c>
      <c r="C71" s="58" t="e">
        <f t="shared" si="15"/>
        <v>#N/A</v>
      </c>
      <c r="D71" s="59" t="e">
        <f t="shared" si="16"/>
        <v>#N/A</v>
      </c>
      <c r="E71" s="155"/>
      <c r="F71" s="247" t="e">
        <f>MATCH(INT(C71),Zuteilung!A:A,0)</f>
        <v>#N/A</v>
      </c>
      <c r="G71" s="61" t="e">
        <f>IF(OR(C71&lt;INDEX(Zuteilung!C:C,F71),C71&gt;INDEX(Zuteilung!D:D,F71)),FALSE,TRUE)</f>
        <v>#N/A</v>
      </c>
      <c r="H71" s="60" t="e">
        <f>IF(B71&lt;=Regelungszeit!$F$32,H70+Regelungszeit!$F$28,"")</f>
        <v>#N/A</v>
      </c>
      <c r="I71" s="60"/>
      <c r="J71" s="60"/>
      <c r="K71" s="60"/>
      <c r="L71" s="61" t="e">
        <f t="shared" si="17"/>
        <v>#N/A</v>
      </c>
      <c r="M71" s="106" t="e">
        <f t="shared" si="19"/>
        <v>#N/A</v>
      </c>
      <c r="N71" s="61" t="e">
        <f>IF(M71="","",IF(M71=1,0,IF(M71=1,0,Dateneingabe!$G$10*M71)))</f>
        <v>#N/A</v>
      </c>
      <c r="O71" s="252">
        <f t="shared" si="9"/>
        <v>0</v>
      </c>
      <c r="P71" s="63">
        <f>IF(O71="","",O71*(Dateneingabe!$G$10/100))</f>
        <v>0</v>
      </c>
      <c r="Q71" s="63">
        <f t="shared" si="10"/>
        <v>0</v>
      </c>
      <c r="R71" s="63" t="e">
        <f>IF(C71="","",IF(Dateneingabe!$G$17&lt;40909,Zeitreihe!P71,Zeitreihe!Q71))</f>
        <v>#N/A</v>
      </c>
      <c r="S71" s="68" t="str">
        <f>IF($T$14=0,"",IF(H71="","",IF(E71="","Ist-Arbeit fehlt",IF(L71&gt;Dateneingabe!$G$8,"Ist-Arbeit unplausibel",""))))</f>
        <v/>
      </c>
      <c r="T71" s="30">
        <f t="shared" si="18"/>
        <v>0</v>
      </c>
      <c r="U71" s="30">
        <f t="shared" si="6"/>
        <v>0</v>
      </c>
      <c r="X71" s="80"/>
      <c r="Y71" s="79"/>
      <c r="Z71" s="81"/>
      <c r="AA71" s="81"/>
      <c r="AB71" s="81"/>
      <c r="AC71" s="81"/>
      <c r="AD71" s="81"/>
      <c r="AE71" s="81"/>
      <c r="AF71" s="30" t="e">
        <f t="shared" si="20"/>
        <v>#N/A</v>
      </c>
      <c r="AG71" s="80" t="e">
        <f t="shared" si="11"/>
        <v>#N/A</v>
      </c>
      <c r="AH71" s="79" t="e">
        <f t="shared" si="21"/>
        <v>#N/A</v>
      </c>
      <c r="AI71" s="81" t="e">
        <f>IF(($AH71+AI$15)&lt;Regelungszeit!$W$15,Regelungszeit!$X$14,IF(($AH71+AI$15)&lt;Regelungszeit!$W$16,Regelungszeit!$X$15,IF(($AH71+AI$15)&lt;Regelungszeit!$W$17,Regelungszeit!$X$16,IF(($AH71+AI$15)&lt;Regelungszeit!$W$18,Regelungszeit!$X$17,IF(($AH71+AI$15)&lt;Regelungszeit!$W$19,Regelungszeit!$X$18,IF(($AH71+AI$15)&lt;Regelungszeit!$W$20,Regelungszeit!$X$19,IF(($AH71+AI$15)&lt;Regelungszeit!$W$21,Regelungszeit!$X$20,IF(($AH71+AI$15)&lt;Regelungszeit!$W$22,Regelungszeit!$X$21,IF(($AH71+AI$15)&lt;Regelungszeit!$W$23,Regelungszeit!$X$22,Regelungszeit!$X$23)))))))))</f>
        <v>#N/A</v>
      </c>
      <c r="AJ71" s="81" t="e">
        <f>IF(($AH71+AJ$15)&lt;Regelungszeit!$W$15,Regelungszeit!$X$14,IF(($AH71+AJ$15)&lt;Regelungszeit!$W$16,Regelungszeit!$X$15,IF(($AH71+AJ$15)&lt;Regelungszeit!$W$17,Regelungszeit!$X$16,IF(($AH71+AJ$15)&lt;Regelungszeit!$W$18,Regelungszeit!$X$17,IF(($AH71+AJ$15)&lt;Regelungszeit!$W$19,Regelungszeit!$X$18,IF(($AH71+AJ$15)&lt;Regelungszeit!$W$20,Regelungszeit!$X$19,IF(($AH71+AJ$15)&lt;Regelungszeit!$W$21,Regelungszeit!$X$20,IF(($AH71+AJ$15)&lt;Regelungszeit!$W$22,Regelungszeit!$X$21,IF(($AH71+AJ$15)&lt;Regelungszeit!$W$23,Regelungszeit!$X$22,Regelungszeit!$X$23)))))))))</f>
        <v>#N/A</v>
      </c>
      <c r="AK71" s="81" t="e">
        <f>IF(($AH71+AK$15)&lt;Regelungszeit!$W$15,Regelungszeit!$X$14,IF(($AH71+AK$15)&lt;Regelungszeit!$W$16,Regelungszeit!$X$15,IF(($AH71+AK$15)&lt;Regelungszeit!$W$17,Regelungszeit!$X$16,IF(($AH71+AK$15)&lt;Regelungszeit!$W$18,Regelungszeit!$X$17,IF(($AH71+AK$15)&lt;Regelungszeit!$W$19,Regelungszeit!$X$18,IF(($AH71+AK$15)&lt;Regelungszeit!$W$20,Regelungszeit!$X$19,IF(($AH71+AK$15)&lt;Regelungszeit!$W$21,Regelungszeit!$X$20,IF(($AH71+AK$15)&lt;Regelungszeit!$W$22,Regelungszeit!$X$21,IF(($AH71+AK$15)&lt;Regelungszeit!$W$23,Regelungszeit!$X$22,Regelungszeit!$X$23)))))))))</f>
        <v>#N/A</v>
      </c>
      <c r="AL71" s="81" t="e">
        <f>IF(($AH71+AL$15)&lt;Regelungszeit!$W$15,Regelungszeit!$X$14,IF(($AH71+AL$15)&lt;Regelungszeit!$W$16,Regelungszeit!$X$15,IF(($AH71+AL$15)&lt;Regelungszeit!$W$17,Regelungszeit!$X$16,IF(($AH71+AL$15)&lt;Regelungszeit!$W$18,Regelungszeit!$X$17,IF(($AH71+AL$15)&lt;Regelungszeit!$W$19,Regelungszeit!$X$18,IF(($AH71+AL$15)&lt;Regelungszeit!$W$20,Regelungszeit!$X$19,IF(($AH71+AL$15)&lt;Regelungszeit!$W$21,Regelungszeit!$X$20,IF(($AH71+AL$15)&lt;Regelungszeit!$W$22,Regelungszeit!$X$21,IF(($AH71+AL$15)&lt;Regelungszeit!$W$23,Regelungszeit!$X$22,Regelungszeit!$X$23)))))))))</f>
        <v>#N/A</v>
      </c>
      <c r="AM71" s="81" t="e">
        <f>IF(($AH71+AM$15)&lt;Regelungszeit!$W$15,Regelungszeit!$X$14,IF(($AH71+AM$15)&lt;Regelungszeit!$W$16,Regelungszeit!$X$15,IF(($AH71+AM$15)&lt;Regelungszeit!$W$17,Regelungszeit!$X$16,IF(($AH71+AM$15)&lt;Regelungszeit!$W$18,Regelungszeit!$X$17,IF(($AH71+AM$15)&lt;Regelungszeit!$W$19,Regelungszeit!$X$18,IF(($AH71+AM$15)&lt;Regelungszeit!$W$20,Regelungszeit!$X$19,IF(($AH71+AM$15)&lt;Regelungszeit!$W$21,Regelungszeit!$X$20,IF(($AH71+AM$15)&lt;Regelungszeit!$W$22,Regelungszeit!$X$21,IF(($AH71+AM$15)&lt;Regelungszeit!$W$23,Regelungszeit!$X$22,Regelungszeit!$X$23)))))))))</f>
        <v>#N/A</v>
      </c>
      <c r="AN71" s="81" t="e">
        <f>IF(($AH71+AN$15)&lt;Regelungszeit!$W$15,Regelungszeit!$X$14,IF(($AH71+AN$15)&lt;Regelungszeit!$W$16,Regelungszeit!$X$15,IF(($AH71+AN$15)&lt;Regelungszeit!$W$17,Regelungszeit!$X$16,IF(($AH71+AN$15)&lt;Regelungszeit!$W$18,Regelungszeit!$X$17,IF(($AH71+AN$15)&lt;Regelungszeit!$W$19,Regelungszeit!$X$18,IF(($AH71+AN$15)&lt;Regelungszeit!$W$20,Regelungszeit!$X$19,IF(($AH71+AN$15)&lt;Regelungszeit!$W$21,Regelungszeit!$X$20,IF(($AH71+AN$15)&lt;Regelungszeit!$W$22,Regelungszeit!$X$21,IF(($AH71+AN$15)&lt;Regelungszeit!$W$23,Regelungszeit!$X$22,Regelungszeit!$X$23)))))))))</f>
        <v>#N/A</v>
      </c>
      <c r="AO71" s="81" t="e">
        <f>IF(($AH71+AO$15)&lt;Regelungszeit!$W$15,Regelungszeit!$X$14,IF(($AH71+AO$15)&lt;Regelungszeit!$W$16,Regelungszeit!$X$15,IF(($AH71+AO$15)&lt;Regelungszeit!$W$17,Regelungszeit!$X$16,IF(($AH71+AO$15)&lt;Regelungszeit!$W$18,Regelungszeit!$X$17,IF(($AH71+AO$15)&lt;Regelungszeit!$W$19,Regelungszeit!$X$18,IF(($AH71+AO$15)&lt;Regelungszeit!$W$20,Regelungszeit!$X$19,IF(($AH71+AO$15)&lt;Regelungszeit!$W$21,Regelungszeit!$X$20,IF(($AH71+AO$15)&lt;Regelungszeit!$W$22,Regelungszeit!$X$21,IF(($AH71+AO$15)&lt;Regelungszeit!$W$23,Regelungszeit!$X$22,Regelungszeit!$X$23)))))))))</f>
        <v>#N/A</v>
      </c>
      <c r="AP71" s="81" t="e">
        <f>IF(($AH71+AP$15)&lt;Regelungszeit!$W$15,Regelungszeit!$X$14,IF(($AH71+AP$15)&lt;Regelungszeit!$W$16,Regelungszeit!$X$15,IF(($AH71+AP$15)&lt;Regelungszeit!$W$17,Regelungszeit!$X$16,IF(($AH71+AP$15)&lt;Regelungszeit!$W$18,Regelungszeit!$X$17,IF(($AH71+AP$15)&lt;Regelungszeit!$W$19,Regelungszeit!$X$18,IF(($AH71+AP$15)&lt;Regelungszeit!$W$20,Regelungszeit!$X$19,IF(($AH71+AP$15)&lt;Regelungszeit!$W$21,Regelungszeit!$X$20,IF(($AH71+AP$15)&lt;Regelungszeit!$W$22,Regelungszeit!$X$21,IF(($AH71+AP$15)&lt;Regelungszeit!$W$23,Regelungszeit!$X$22,Regelungszeit!$X$23)))))))))</f>
        <v>#N/A</v>
      </c>
      <c r="AQ71" s="81" t="e">
        <f>IF(($AH71+AQ$15)&lt;Regelungszeit!$W$15,Regelungszeit!$X$14,IF(($AH71+AQ$15)&lt;Regelungszeit!$W$16,Regelungszeit!$X$15,IF(($AH71+AQ$15)&lt;Regelungszeit!$W$17,Regelungszeit!$X$16,IF(($AH71+AQ$15)&lt;Regelungszeit!$W$18,Regelungszeit!$X$17,IF(($AH71+AQ$15)&lt;Regelungszeit!$W$19,Regelungszeit!$X$18,IF(($AH71+AQ$15)&lt;Regelungszeit!$W$20,Regelungszeit!$X$19,IF(($AH71+AQ$15)&lt;Regelungszeit!$W$21,Regelungszeit!$X$20,IF(($AH71+AQ$15)&lt;Regelungszeit!$W$22,Regelungszeit!$X$21,IF(($AH71+AQ$15)&lt;Regelungszeit!$W$23,Regelungszeit!$X$22,Regelungszeit!$X$23)))))))))</f>
        <v>#N/A</v>
      </c>
      <c r="AR71" s="81" t="e">
        <f>IF(($AH71+AR$15)&lt;Regelungszeit!$W$15,Regelungszeit!$X$14,IF(($AH71+AR$15)&lt;Regelungszeit!$W$16,Regelungszeit!$X$15,IF(($AH71+AR$15)&lt;Regelungszeit!$W$17,Regelungszeit!$X$16,IF(($AH71+AR$15)&lt;Regelungszeit!$W$18,Regelungszeit!$X$17,IF(($AH71+AR$15)&lt;Regelungszeit!$W$19,Regelungszeit!$X$18,IF(($AH71+AR$15)&lt;Regelungszeit!$W$20,Regelungszeit!$X$19,IF(($AH71+AR$15)&lt;Regelungszeit!$W$21,Regelungszeit!$X$20,IF(($AH71+AR$15)&lt;Regelungszeit!$W$22,Regelungszeit!$X$21,IF(($AH71+AR$15)&lt;Regelungszeit!$W$23,Regelungszeit!$X$22,Regelungszeit!$X$23)))))))))</f>
        <v>#N/A</v>
      </c>
      <c r="AS71" s="81" t="e">
        <f>IF(($AH71+AS$15)&lt;Regelungszeit!$W$15,Regelungszeit!$X$14,IF(($AH71+AS$15)&lt;Regelungszeit!$W$16,Regelungszeit!$X$15,IF(($AH71+AS$15)&lt;Regelungszeit!$W$17,Regelungszeit!$X$16,IF(($AH71+AS$15)&lt;Regelungszeit!$W$18,Regelungszeit!$X$17,IF(($AH71+AS$15)&lt;Regelungszeit!$W$19,Regelungszeit!$X$18,IF(($AH71+AS$15)&lt;Regelungszeit!$W$20,Regelungszeit!$X$19,IF(($AH71+AS$15)&lt;Regelungszeit!$W$21,Regelungszeit!$X$20,IF(($AH71+AS$15)&lt;Regelungszeit!$W$22,Regelungszeit!$X$21,IF(($AH71+AS$15)&lt;Regelungszeit!$W$23,Regelungszeit!$X$22,Regelungszeit!$X$23)))))))))</f>
        <v>#N/A</v>
      </c>
      <c r="AT71" s="81" t="e">
        <f>IF(($AH71+AT$15)&lt;Regelungszeit!$W$15,Regelungszeit!$X$14,IF(($AH71+AT$15)&lt;Regelungszeit!$W$16,Regelungszeit!$X$15,IF(($AH71+AT$15)&lt;Regelungszeit!$W$17,Regelungszeit!$X$16,IF(($AH71+AT$15)&lt;Regelungszeit!$W$18,Regelungszeit!$X$17,IF(($AH71+AT$15)&lt;Regelungszeit!$W$19,Regelungszeit!$X$18,IF(($AH71+AT$15)&lt;Regelungszeit!$W$20,Regelungszeit!$X$19,IF(($AH71+AT$15)&lt;Regelungszeit!$W$21,Regelungszeit!$X$20,IF(($AH71+AT$15)&lt;Regelungszeit!$W$22,Regelungszeit!$X$21,IF(($AH71+AT$15)&lt;Regelungszeit!$W$23,Regelungszeit!$X$22,Regelungszeit!$X$23)))))))))</f>
        <v>#N/A</v>
      </c>
      <c r="AU71" s="81" t="e">
        <f>IF(($AH71+AU$15)&lt;Regelungszeit!$W$15,Regelungszeit!$X$14,IF(($AH71+AU$15)&lt;Regelungszeit!$W$16,Regelungszeit!$X$15,IF(($AH71+AU$15)&lt;Regelungszeit!$W$17,Regelungszeit!$X$16,IF(($AH71+AU$15)&lt;Regelungszeit!$W$18,Regelungszeit!$X$17,IF(($AH71+AU$15)&lt;Regelungszeit!$W$19,Regelungszeit!$X$18,IF(($AH71+AU$15)&lt;Regelungszeit!$W$20,Regelungszeit!$X$19,IF(($AH71+AU$15)&lt;Regelungszeit!$W$21,Regelungszeit!$X$20,IF(($AH71+AU$15)&lt;Regelungszeit!$W$22,Regelungszeit!$X$21,IF(($AH71+AU$15)&lt;Regelungszeit!$W$23,Regelungszeit!$X$22,Regelungszeit!$X$23)))))))))</f>
        <v>#N/A</v>
      </c>
      <c r="AV71" s="81" t="e">
        <f>IF(($AH71+AV$15)&lt;Regelungszeit!$W$15,Regelungszeit!$X$14,IF(($AH71+AV$15)&lt;Regelungszeit!$W$16,Regelungszeit!$X$15,IF(($AH71+AV$15)&lt;Regelungszeit!$W$17,Regelungszeit!$X$16,IF(($AH71+AV$15)&lt;Regelungszeit!$W$18,Regelungszeit!$X$17,IF(($AH71+AV$15)&lt;Regelungszeit!$W$19,Regelungszeit!$X$18,IF(($AH71+AV$15)&lt;Regelungszeit!$W$20,Regelungszeit!$X$19,IF(($AH71+AV$15)&lt;Regelungszeit!$W$21,Regelungszeit!$X$20,IF(($AH71+AV$15)&lt;Regelungszeit!$W$22,Regelungszeit!$X$21,IF(($AH71+AV$15)&lt;Regelungszeit!$W$23,Regelungszeit!$X$22,Regelungszeit!$X$23)))))))))</f>
        <v>#N/A</v>
      </c>
      <c r="AW71" s="81" t="e">
        <f>IF(($AH71+AW$15)&lt;Regelungszeit!$W$15,Regelungszeit!$X$14,IF(($AH71+AW$15)&lt;Regelungszeit!$W$16,Regelungszeit!$X$15,IF(($AH71+AW$15)&lt;Regelungszeit!$W$17,Regelungszeit!$X$16,IF(($AH71+AW$15)&lt;Regelungszeit!$W$18,Regelungszeit!$X$17,IF(($AH71+AW$15)&lt;Regelungszeit!$W$19,Regelungszeit!$X$18,IF(($AH71+AW$15)&lt;Regelungszeit!$W$20,Regelungszeit!$X$19,IF(($AH71+AW$15)&lt;Regelungszeit!$W$21,Regelungszeit!$X$20,IF(($AH71+AW$15)&lt;Regelungszeit!$W$22,Regelungszeit!$X$21,IF(($AH71+AW$15)&lt;Regelungszeit!$W$23,Regelungszeit!$X$22,Regelungszeit!$X$23)))))))))</f>
        <v>#N/A</v>
      </c>
      <c r="AX71" s="82" t="e">
        <f t="shared" si="14"/>
        <v>#N/A</v>
      </c>
    </row>
    <row r="72" spans="1:50">
      <c r="A72" s="56" t="e">
        <f>IF(B72=Regelungszeit!$F$31,"Ende Regelung",IF(B72=Regelungszeit!$F$32,"Ende Hochfahrrampe",""))</f>
        <v>#N/A</v>
      </c>
      <c r="B72" s="57">
        <v>58</v>
      </c>
      <c r="C72" s="58" t="e">
        <f t="shared" si="15"/>
        <v>#N/A</v>
      </c>
      <c r="D72" s="59" t="e">
        <f t="shared" si="16"/>
        <v>#N/A</v>
      </c>
      <c r="E72" s="155"/>
      <c r="F72" s="247" t="e">
        <f>MATCH(INT(C72),Zuteilung!A:A,0)</f>
        <v>#N/A</v>
      </c>
      <c r="G72" s="61" t="e">
        <f>IF(OR(C72&lt;INDEX(Zuteilung!C:C,F72),C72&gt;INDEX(Zuteilung!D:D,F72)),FALSE,TRUE)</f>
        <v>#N/A</v>
      </c>
      <c r="H72" s="60" t="e">
        <f>IF(B72&lt;=Regelungszeit!$F$32,H71+Regelungszeit!$F$28,"")</f>
        <v>#N/A</v>
      </c>
      <c r="I72" s="60"/>
      <c r="J72" s="60"/>
      <c r="K72" s="60"/>
      <c r="L72" s="61" t="e">
        <f t="shared" si="17"/>
        <v>#N/A</v>
      </c>
      <c r="M72" s="106" t="e">
        <f t="shared" si="19"/>
        <v>#N/A</v>
      </c>
      <c r="N72" s="61" t="e">
        <f>IF(M72="","",IF(M72=1,0,IF(M72=1,0,Dateneingabe!$G$10*M72)))</f>
        <v>#N/A</v>
      </c>
      <c r="O72" s="252">
        <f t="shared" si="9"/>
        <v>0</v>
      </c>
      <c r="P72" s="63">
        <f>IF(O72="","",O72*(Dateneingabe!$G$10/100))</f>
        <v>0</v>
      </c>
      <c r="Q72" s="63">
        <f t="shared" si="10"/>
        <v>0</v>
      </c>
      <c r="R72" s="63" t="e">
        <f>IF(C72="","",IF(Dateneingabe!$G$17&lt;40909,Zeitreihe!P72,Zeitreihe!Q72))</f>
        <v>#N/A</v>
      </c>
      <c r="S72" s="68" t="str">
        <f>IF($T$14=0,"",IF(H72="","",IF(E72="","Ist-Arbeit fehlt",IF(L72&gt;Dateneingabe!$G$8,"Ist-Arbeit unplausibel",""))))</f>
        <v/>
      </c>
      <c r="T72" s="30">
        <f t="shared" si="18"/>
        <v>0</v>
      </c>
      <c r="U72" s="30">
        <f t="shared" si="6"/>
        <v>0</v>
      </c>
      <c r="X72" s="80"/>
      <c r="Y72" s="79"/>
      <c r="Z72" s="81"/>
      <c r="AA72" s="81"/>
      <c r="AB72" s="81"/>
      <c r="AC72" s="81"/>
      <c r="AD72" s="81"/>
      <c r="AE72" s="81"/>
      <c r="AF72" s="30" t="e">
        <f t="shared" si="20"/>
        <v>#N/A</v>
      </c>
      <c r="AG72" s="80" t="e">
        <f t="shared" si="11"/>
        <v>#N/A</v>
      </c>
      <c r="AH72" s="79" t="e">
        <f t="shared" si="21"/>
        <v>#N/A</v>
      </c>
      <c r="AI72" s="81" t="e">
        <f>IF(($AH72+AI$15)&lt;Regelungszeit!$W$15,Regelungszeit!$X$14,IF(($AH72+AI$15)&lt;Regelungszeit!$W$16,Regelungszeit!$X$15,IF(($AH72+AI$15)&lt;Regelungszeit!$W$17,Regelungszeit!$X$16,IF(($AH72+AI$15)&lt;Regelungszeit!$W$18,Regelungszeit!$X$17,IF(($AH72+AI$15)&lt;Regelungszeit!$W$19,Regelungszeit!$X$18,IF(($AH72+AI$15)&lt;Regelungszeit!$W$20,Regelungszeit!$X$19,IF(($AH72+AI$15)&lt;Regelungszeit!$W$21,Regelungszeit!$X$20,IF(($AH72+AI$15)&lt;Regelungszeit!$W$22,Regelungszeit!$X$21,IF(($AH72+AI$15)&lt;Regelungszeit!$W$23,Regelungszeit!$X$22,Regelungszeit!$X$23)))))))))</f>
        <v>#N/A</v>
      </c>
      <c r="AJ72" s="81" t="e">
        <f>IF(($AH72+AJ$15)&lt;Regelungszeit!$W$15,Regelungszeit!$X$14,IF(($AH72+AJ$15)&lt;Regelungszeit!$W$16,Regelungszeit!$X$15,IF(($AH72+AJ$15)&lt;Regelungszeit!$W$17,Regelungszeit!$X$16,IF(($AH72+AJ$15)&lt;Regelungszeit!$W$18,Regelungszeit!$X$17,IF(($AH72+AJ$15)&lt;Regelungszeit!$W$19,Regelungszeit!$X$18,IF(($AH72+AJ$15)&lt;Regelungszeit!$W$20,Regelungszeit!$X$19,IF(($AH72+AJ$15)&lt;Regelungszeit!$W$21,Regelungszeit!$X$20,IF(($AH72+AJ$15)&lt;Regelungszeit!$W$22,Regelungszeit!$X$21,IF(($AH72+AJ$15)&lt;Regelungszeit!$W$23,Regelungszeit!$X$22,Regelungszeit!$X$23)))))))))</f>
        <v>#N/A</v>
      </c>
      <c r="AK72" s="81" t="e">
        <f>IF(($AH72+AK$15)&lt;Regelungszeit!$W$15,Regelungszeit!$X$14,IF(($AH72+AK$15)&lt;Regelungszeit!$W$16,Regelungszeit!$X$15,IF(($AH72+AK$15)&lt;Regelungszeit!$W$17,Regelungszeit!$X$16,IF(($AH72+AK$15)&lt;Regelungszeit!$W$18,Regelungszeit!$X$17,IF(($AH72+AK$15)&lt;Regelungszeit!$W$19,Regelungszeit!$X$18,IF(($AH72+AK$15)&lt;Regelungszeit!$W$20,Regelungszeit!$X$19,IF(($AH72+AK$15)&lt;Regelungszeit!$W$21,Regelungszeit!$X$20,IF(($AH72+AK$15)&lt;Regelungszeit!$W$22,Regelungszeit!$X$21,IF(($AH72+AK$15)&lt;Regelungszeit!$W$23,Regelungszeit!$X$22,Regelungszeit!$X$23)))))))))</f>
        <v>#N/A</v>
      </c>
      <c r="AL72" s="81" t="e">
        <f>IF(($AH72+AL$15)&lt;Regelungszeit!$W$15,Regelungszeit!$X$14,IF(($AH72+AL$15)&lt;Regelungszeit!$W$16,Regelungszeit!$X$15,IF(($AH72+AL$15)&lt;Regelungszeit!$W$17,Regelungszeit!$X$16,IF(($AH72+AL$15)&lt;Regelungszeit!$W$18,Regelungszeit!$X$17,IF(($AH72+AL$15)&lt;Regelungszeit!$W$19,Regelungszeit!$X$18,IF(($AH72+AL$15)&lt;Regelungszeit!$W$20,Regelungszeit!$X$19,IF(($AH72+AL$15)&lt;Regelungszeit!$W$21,Regelungszeit!$X$20,IF(($AH72+AL$15)&lt;Regelungszeit!$W$22,Regelungszeit!$X$21,IF(($AH72+AL$15)&lt;Regelungszeit!$W$23,Regelungszeit!$X$22,Regelungszeit!$X$23)))))))))</f>
        <v>#N/A</v>
      </c>
      <c r="AM72" s="81" t="e">
        <f>IF(($AH72+AM$15)&lt;Regelungszeit!$W$15,Regelungszeit!$X$14,IF(($AH72+AM$15)&lt;Regelungszeit!$W$16,Regelungszeit!$X$15,IF(($AH72+AM$15)&lt;Regelungszeit!$W$17,Regelungszeit!$X$16,IF(($AH72+AM$15)&lt;Regelungszeit!$W$18,Regelungszeit!$X$17,IF(($AH72+AM$15)&lt;Regelungszeit!$W$19,Regelungszeit!$X$18,IF(($AH72+AM$15)&lt;Regelungszeit!$W$20,Regelungszeit!$X$19,IF(($AH72+AM$15)&lt;Regelungszeit!$W$21,Regelungszeit!$X$20,IF(($AH72+AM$15)&lt;Regelungszeit!$W$22,Regelungszeit!$X$21,IF(($AH72+AM$15)&lt;Regelungszeit!$W$23,Regelungszeit!$X$22,Regelungszeit!$X$23)))))))))</f>
        <v>#N/A</v>
      </c>
      <c r="AN72" s="81" t="e">
        <f>IF(($AH72+AN$15)&lt;Regelungszeit!$W$15,Regelungszeit!$X$14,IF(($AH72+AN$15)&lt;Regelungszeit!$W$16,Regelungszeit!$X$15,IF(($AH72+AN$15)&lt;Regelungszeit!$W$17,Regelungszeit!$X$16,IF(($AH72+AN$15)&lt;Regelungszeit!$W$18,Regelungszeit!$X$17,IF(($AH72+AN$15)&lt;Regelungszeit!$W$19,Regelungszeit!$X$18,IF(($AH72+AN$15)&lt;Regelungszeit!$W$20,Regelungszeit!$X$19,IF(($AH72+AN$15)&lt;Regelungszeit!$W$21,Regelungszeit!$X$20,IF(($AH72+AN$15)&lt;Regelungszeit!$W$22,Regelungszeit!$X$21,IF(($AH72+AN$15)&lt;Regelungszeit!$W$23,Regelungszeit!$X$22,Regelungszeit!$X$23)))))))))</f>
        <v>#N/A</v>
      </c>
      <c r="AO72" s="81" t="e">
        <f>IF(($AH72+AO$15)&lt;Regelungszeit!$W$15,Regelungszeit!$X$14,IF(($AH72+AO$15)&lt;Regelungszeit!$W$16,Regelungszeit!$X$15,IF(($AH72+AO$15)&lt;Regelungszeit!$W$17,Regelungszeit!$X$16,IF(($AH72+AO$15)&lt;Regelungszeit!$W$18,Regelungszeit!$X$17,IF(($AH72+AO$15)&lt;Regelungszeit!$W$19,Regelungszeit!$X$18,IF(($AH72+AO$15)&lt;Regelungszeit!$W$20,Regelungszeit!$X$19,IF(($AH72+AO$15)&lt;Regelungszeit!$W$21,Regelungszeit!$X$20,IF(($AH72+AO$15)&lt;Regelungszeit!$W$22,Regelungszeit!$X$21,IF(($AH72+AO$15)&lt;Regelungszeit!$W$23,Regelungszeit!$X$22,Regelungszeit!$X$23)))))))))</f>
        <v>#N/A</v>
      </c>
      <c r="AP72" s="81" t="e">
        <f>IF(($AH72+AP$15)&lt;Regelungszeit!$W$15,Regelungszeit!$X$14,IF(($AH72+AP$15)&lt;Regelungszeit!$W$16,Regelungszeit!$X$15,IF(($AH72+AP$15)&lt;Regelungszeit!$W$17,Regelungszeit!$X$16,IF(($AH72+AP$15)&lt;Regelungszeit!$W$18,Regelungszeit!$X$17,IF(($AH72+AP$15)&lt;Regelungszeit!$W$19,Regelungszeit!$X$18,IF(($AH72+AP$15)&lt;Regelungszeit!$W$20,Regelungszeit!$X$19,IF(($AH72+AP$15)&lt;Regelungszeit!$W$21,Regelungszeit!$X$20,IF(($AH72+AP$15)&lt;Regelungszeit!$W$22,Regelungszeit!$X$21,IF(($AH72+AP$15)&lt;Regelungszeit!$W$23,Regelungszeit!$X$22,Regelungszeit!$X$23)))))))))</f>
        <v>#N/A</v>
      </c>
      <c r="AQ72" s="81" t="e">
        <f>IF(($AH72+AQ$15)&lt;Regelungszeit!$W$15,Regelungszeit!$X$14,IF(($AH72+AQ$15)&lt;Regelungszeit!$W$16,Regelungszeit!$X$15,IF(($AH72+AQ$15)&lt;Regelungszeit!$W$17,Regelungszeit!$X$16,IF(($AH72+AQ$15)&lt;Regelungszeit!$W$18,Regelungszeit!$X$17,IF(($AH72+AQ$15)&lt;Regelungszeit!$W$19,Regelungszeit!$X$18,IF(($AH72+AQ$15)&lt;Regelungszeit!$W$20,Regelungszeit!$X$19,IF(($AH72+AQ$15)&lt;Regelungszeit!$W$21,Regelungszeit!$X$20,IF(($AH72+AQ$15)&lt;Regelungszeit!$W$22,Regelungszeit!$X$21,IF(($AH72+AQ$15)&lt;Regelungszeit!$W$23,Regelungszeit!$X$22,Regelungszeit!$X$23)))))))))</f>
        <v>#N/A</v>
      </c>
      <c r="AR72" s="81" t="e">
        <f>IF(($AH72+AR$15)&lt;Regelungszeit!$W$15,Regelungszeit!$X$14,IF(($AH72+AR$15)&lt;Regelungszeit!$W$16,Regelungszeit!$X$15,IF(($AH72+AR$15)&lt;Regelungszeit!$W$17,Regelungszeit!$X$16,IF(($AH72+AR$15)&lt;Regelungszeit!$W$18,Regelungszeit!$X$17,IF(($AH72+AR$15)&lt;Regelungszeit!$W$19,Regelungszeit!$X$18,IF(($AH72+AR$15)&lt;Regelungszeit!$W$20,Regelungszeit!$X$19,IF(($AH72+AR$15)&lt;Regelungszeit!$W$21,Regelungszeit!$X$20,IF(($AH72+AR$15)&lt;Regelungszeit!$W$22,Regelungszeit!$X$21,IF(($AH72+AR$15)&lt;Regelungszeit!$W$23,Regelungszeit!$X$22,Regelungszeit!$X$23)))))))))</f>
        <v>#N/A</v>
      </c>
      <c r="AS72" s="81" t="e">
        <f>IF(($AH72+AS$15)&lt;Regelungszeit!$W$15,Regelungszeit!$X$14,IF(($AH72+AS$15)&lt;Regelungszeit!$W$16,Regelungszeit!$X$15,IF(($AH72+AS$15)&lt;Regelungszeit!$W$17,Regelungszeit!$X$16,IF(($AH72+AS$15)&lt;Regelungszeit!$W$18,Regelungszeit!$X$17,IF(($AH72+AS$15)&lt;Regelungszeit!$W$19,Regelungszeit!$X$18,IF(($AH72+AS$15)&lt;Regelungszeit!$W$20,Regelungszeit!$X$19,IF(($AH72+AS$15)&lt;Regelungszeit!$W$21,Regelungszeit!$X$20,IF(($AH72+AS$15)&lt;Regelungszeit!$W$22,Regelungszeit!$X$21,IF(($AH72+AS$15)&lt;Regelungszeit!$W$23,Regelungszeit!$X$22,Regelungszeit!$X$23)))))))))</f>
        <v>#N/A</v>
      </c>
      <c r="AT72" s="81" t="e">
        <f>IF(($AH72+AT$15)&lt;Regelungszeit!$W$15,Regelungszeit!$X$14,IF(($AH72+AT$15)&lt;Regelungszeit!$W$16,Regelungszeit!$X$15,IF(($AH72+AT$15)&lt;Regelungszeit!$W$17,Regelungszeit!$X$16,IF(($AH72+AT$15)&lt;Regelungszeit!$W$18,Regelungszeit!$X$17,IF(($AH72+AT$15)&lt;Regelungszeit!$W$19,Regelungszeit!$X$18,IF(($AH72+AT$15)&lt;Regelungszeit!$W$20,Regelungszeit!$X$19,IF(($AH72+AT$15)&lt;Regelungszeit!$W$21,Regelungszeit!$X$20,IF(($AH72+AT$15)&lt;Regelungszeit!$W$22,Regelungszeit!$X$21,IF(($AH72+AT$15)&lt;Regelungszeit!$W$23,Regelungszeit!$X$22,Regelungszeit!$X$23)))))))))</f>
        <v>#N/A</v>
      </c>
      <c r="AU72" s="81" t="e">
        <f>IF(($AH72+AU$15)&lt;Regelungszeit!$W$15,Regelungszeit!$X$14,IF(($AH72+AU$15)&lt;Regelungszeit!$W$16,Regelungszeit!$X$15,IF(($AH72+AU$15)&lt;Regelungszeit!$W$17,Regelungszeit!$X$16,IF(($AH72+AU$15)&lt;Regelungszeit!$W$18,Regelungszeit!$X$17,IF(($AH72+AU$15)&lt;Regelungszeit!$W$19,Regelungszeit!$X$18,IF(($AH72+AU$15)&lt;Regelungszeit!$W$20,Regelungszeit!$X$19,IF(($AH72+AU$15)&lt;Regelungszeit!$W$21,Regelungszeit!$X$20,IF(($AH72+AU$15)&lt;Regelungszeit!$W$22,Regelungszeit!$X$21,IF(($AH72+AU$15)&lt;Regelungszeit!$W$23,Regelungszeit!$X$22,Regelungszeit!$X$23)))))))))</f>
        <v>#N/A</v>
      </c>
      <c r="AV72" s="81" t="e">
        <f>IF(($AH72+AV$15)&lt;Regelungszeit!$W$15,Regelungszeit!$X$14,IF(($AH72+AV$15)&lt;Regelungszeit!$W$16,Regelungszeit!$X$15,IF(($AH72+AV$15)&lt;Regelungszeit!$W$17,Regelungszeit!$X$16,IF(($AH72+AV$15)&lt;Regelungszeit!$W$18,Regelungszeit!$X$17,IF(($AH72+AV$15)&lt;Regelungszeit!$W$19,Regelungszeit!$X$18,IF(($AH72+AV$15)&lt;Regelungszeit!$W$20,Regelungszeit!$X$19,IF(($AH72+AV$15)&lt;Regelungszeit!$W$21,Regelungszeit!$X$20,IF(($AH72+AV$15)&lt;Regelungszeit!$W$22,Regelungszeit!$X$21,IF(($AH72+AV$15)&lt;Regelungszeit!$W$23,Regelungszeit!$X$22,Regelungszeit!$X$23)))))))))</f>
        <v>#N/A</v>
      </c>
      <c r="AW72" s="81" t="e">
        <f>IF(($AH72+AW$15)&lt;Regelungszeit!$W$15,Regelungszeit!$X$14,IF(($AH72+AW$15)&lt;Regelungszeit!$W$16,Regelungszeit!$X$15,IF(($AH72+AW$15)&lt;Regelungszeit!$W$17,Regelungszeit!$X$16,IF(($AH72+AW$15)&lt;Regelungszeit!$W$18,Regelungszeit!$X$17,IF(($AH72+AW$15)&lt;Regelungszeit!$W$19,Regelungszeit!$X$18,IF(($AH72+AW$15)&lt;Regelungszeit!$W$20,Regelungszeit!$X$19,IF(($AH72+AW$15)&lt;Regelungszeit!$W$21,Regelungszeit!$X$20,IF(($AH72+AW$15)&lt;Regelungszeit!$W$22,Regelungszeit!$X$21,IF(($AH72+AW$15)&lt;Regelungszeit!$W$23,Regelungszeit!$X$22,Regelungszeit!$X$23)))))))))</f>
        <v>#N/A</v>
      </c>
      <c r="AX72" s="82" t="e">
        <f t="shared" si="14"/>
        <v>#N/A</v>
      </c>
    </row>
    <row r="73" spans="1:50">
      <c r="A73" s="56" t="e">
        <f>IF(B73=Regelungszeit!$F$31,"Ende Regelung",IF(B73=Regelungszeit!$F$32,"Ende Hochfahrrampe",""))</f>
        <v>#N/A</v>
      </c>
      <c r="B73" s="57">
        <v>59</v>
      </c>
      <c r="C73" s="58" t="e">
        <f t="shared" si="15"/>
        <v>#N/A</v>
      </c>
      <c r="D73" s="59" t="e">
        <f t="shared" si="16"/>
        <v>#N/A</v>
      </c>
      <c r="E73" s="155"/>
      <c r="F73" s="247" t="e">
        <f>MATCH(INT(C73),Zuteilung!A:A,0)</f>
        <v>#N/A</v>
      </c>
      <c r="G73" s="61" t="e">
        <f>IF(OR(C73&lt;INDEX(Zuteilung!C:C,F73),C73&gt;INDEX(Zuteilung!D:D,F73)),FALSE,TRUE)</f>
        <v>#N/A</v>
      </c>
      <c r="H73" s="60" t="e">
        <f>IF(B73&lt;=Regelungszeit!$F$32,H72+Regelungszeit!$F$28,"")</f>
        <v>#N/A</v>
      </c>
      <c r="I73" s="60"/>
      <c r="J73" s="60"/>
      <c r="K73" s="60"/>
      <c r="L73" s="61" t="e">
        <f t="shared" si="17"/>
        <v>#N/A</v>
      </c>
      <c r="M73" s="106" t="e">
        <f t="shared" si="19"/>
        <v>#N/A</v>
      </c>
      <c r="N73" s="61" t="e">
        <f>IF(M73="","",IF(M73=1,0,IF(M73=1,0,Dateneingabe!$G$10*M73)))</f>
        <v>#N/A</v>
      </c>
      <c r="O73" s="252">
        <f t="shared" si="9"/>
        <v>0</v>
      </c>
      <c r="P73" s="63">
        <f>IF(O73="","",O73*(Dateneingabe!$G$10/100))</f>
        <v>0</v>
      </c>
      <c r="Q73" s="63">
        <f t="shared" si="10"/>
        <v>0</v>
      </c>
      <c r="R73" s="63" t="e">
        <f>IF(C73="","",IF(Dateneingabe!$G$17&lt;40909,Zeitreihe!P73,Zeitreihe!Q73))</f>
        <v>#N/A</v>
      </c>
      <c r="S73" s="68" t="str">
        <f>IF($T$14=0,"",IF(H73="","",IF(E73="","Ist-Arbeit fehlt",IF(L73&gt;Dateneingabe!$G$8,"Ist-Arbeit unplausibel",""))))</f>
        <v/>
      </c>
      <c r="T73" s="30">
        <f t="shared" si="18"/>
        <v>0</v>
      </c>
      <c r="U73" s="30">
        <f t="shared" si="6"/>
        <v>0</v>
      </c>
      <c r="X73" s="80"/>
      <c r="Y73" s="79"/>
      <c r="Z73" s="81"/>
      <c r="AA73" s="81"/>
      <c r="AB73" s="81"/>
      <c r="AC73" s="81"/>
      <c r="AD73" s="81"/>
      <c r="AE73" s="81"/>
      <c r="AF73" s="30" t="e">
        <f t="shared" si="20"/>
        <v>#N/A</v>
      </c>
      <c r="AG73" s="80" t="e">
        <f t="shared" si="11"/>
        <v>#N/A</v>
      </c>
      <c r="AH73" s="79" t="e">
        <f t="shared" si="21"/>
        <v>#N/A</v>
      </c>
      <c r="AI73" s="81" t="e">
        <f>IF(($AH73+AI$15)&lt;Regelungszeit!$W$15,Regelungszeit!$X$14,IF(($AH73+AI$15)&lt;Regelungszeit!$W$16,Regelungszeit!$X$15,IF(($AH73+AI$15)&lt;Regelungszeit!$W$17,Regelungszeit!$X$16,IF(($AH73+AI$15)&lt;Regelungszeit!$W$18,Regelungszeit!$X$17,IF(($AH73+AI$15)&lt;Regelungszeit!$W$19,Regelungszeit!$X$18,IF(($AH73+AI$15)&lt;Regelungszeit!$W$20,Regelungszeit!$X$19,IF(($AH73+AI$15)&lt;Regelungszeit!$W$21,Regelungszeit!$X$20,IF(($AH73+AI$15)&lt;Regelungszeit!$W$22,Regelungszeit!$X$21,IF(($AH73+AI$15)&lt;Regelungszeit!$W$23,Regelungszeit!$X$22,Regelungszeit!$X$23)))))))))</f>
        <v>#N/A</v>
      </c>
      <c r="AJ73" s="81" t="e">
        <f>IF(($AH73+AJ$15)&lt;Regelungszeit!$W$15,Regelungszeit!$X$14,IF(($AH73+AJ$15)&lt;Regelungszeit!$W$16,Regelungszeit!$X$15,IF(($AH73+AJ$15)&lt;Regelungszeit!$W$17,Regelungszeit!$X$16,IF(($AH73+AJ$15)&lt;Regelungszeit!$W$18,Regelungszeit!$X$17,IF(($AH73+AJ$15)&lt;Regelungszeit!$W$19,Regelungszeit!$X$18,IF(($AH73+AJ$15)&lt;Regelungszeit!$W$20,Regelungszeit!$X$19,IF(($AH73+AJ$15)&lt;Regelungszeit!$W$21,Regelungszeit!$X$20,IF(($AH73+AJ$15)&lt;Regelungszeit!$W$22,Regelungszeit!$X$21,IF(($AH73+AJ$15)&lt;Regelungszeit!$W$23,Regelungszeit!$X$22,Regelungszeit!$X$23)))))))))</f>
        <v>#N/A</v>
      </c>
      <c r="AK73" s="81" t="e">
        <f>IF(($AH73+AK$15)&lt;Regelungszeit!$W$15,Regelungszeit!$X$14,IF(($AH73+AK$15)&lt;Regelungszeit!$W$16,Regelungszeit!$X$15,IF(($AH73+AK$15)&lt;Regelungszeit!$W$17,Regelungszeit!$X$16,IF(($AH73+AK$15)&lt;Regelungszeit!$W$18,Regelungszeit!$X$17,IF(($AH73+AK$15)&lt;Regelungszeit!$W$19,Regelungszeit!$X$18,IF(($AH73+AK$15)&lt;Regelungszeit!$W$20,Regelungszeit!$X$19,IF(($AH73+AK$15)&lt;Regelungszeit!$W$21,Regelungszeit!$X$20,IF(($AH73+AK$15)&lt;Regelungszeit!$W$22,Regelungszeit!$X$21,IF(($AH73+AK$15)&lt;Regelungszeit!$W$23,Regelungszeit!$X$22,Regelungszeit!$X$23)))))))))</f>
        <v>#N/A</v>
      </c>
      <c r="AL73" s="81" t="e">
        <f>IF(($AH73+AL$15)&lt;Regelungszeit!$W$15,Regelungszeit!$X$14,IF(($AH73+AL$15)&lt;Regelungszeit!$W$16,Regelungszeit!$X$15,IF(($AH73+AL$15)&lt;Regelungszeit!$W$17,Regelungszeit!$X$16,IF(($AH73+AL$15)&lt;Regelungszeit!$W$18,Regelungszeit!$X$17,IF(($AH73+AL$15)&lt;Regelungszeit!$W$19,Regelungszeit!$X$18,IF(($AH73+AL$15)&lt;Regelungszeit!$W$20,Regelungszeit!$X$19,IF(($AH73+AL$15)&lt;Regelungszeit!$W$21,Regelungszeit!$X$20,IF(($AH73+AL$15)&lt;Regelungszeit!$W$22,Regelungszeit!$X$21,IF(($AH73+AL$15)&lt;Regelungszeit!$W$23,Regelungszeit!$X$22,Regelungszeit!$X$23)))))))))</f>
        <v>#N/A</v>
      </c>
      <c r="AM73" s="81" t="e">
        <f>IF(($AH73+AM$15)&lt;Regelungszeit!$W$15,Regelungszeit!$X$14,IF(($AH73+AM$15)&lt;Regelungszeit!$W$16,Regelungszeit!$X$15,IF(($AH73+AM$15)&lt;Regelungszeit!$W$17,Regelungszeit!$X$16,IF(($AH73+AM$15)&lt;Regelungszeit!$W$18,Regelungszeit!$X$17,IF(($AH73+AM$15)&lt;Regelungszeit!$W$19,Regelungszeit!$X$18,IF(($AH73+AM$15)&lt;Regelungszeit!$W$20,Regelungszeit!$X$19,IF(($AH73+AM$15)&lt;Regelungszeit!$W$21,Regelungszeit!$X$20,IF(($AH73+AM$15)&lt;Regelungszeit!$W$22,Regelungszeit!$X$21,IF(($AH73+AM$15)&lt;Regelungszeit!$W$23,Regelungszeit!$X$22,Regelungszeit!$X$23)))))))))</f>
        <v>#N/A</v>
      </c>
      <c r="AN73" s="81" t="e">
        <f>IF(($AH73+AN$15)&lt;Regelungszeit!$W$15,Regelungszeit!$X$14,IF(($AH73+AN$15)&lt;Regelungszeit!$W$16,Regelungszeit!$X$15,IF(($AH73+AN$15)&lt;Regelungszeit!$W$17,Regelungszeit!$X$16,IF(($AH73+AN$15)&lt;Regelungszeit!$W$18,Regelungszeit!$X$17,IF(($AH73+AN$15)&lt;Regelungszeit!$W$19,Regelungszeit!$X$18,IF(($AH73+AN$15)&lt;Regelungszeit!$W$20,Regelungszeit!$X$19,IF(($AH73+AN$15)&lt;Regelungszeit!$W$21,Regelungszeit!$X$20,IF(($AH73+AN$15)&lt;Regelungszeit!$W$22,Regelungszeit!$X$21,IF(($AH73+AN$15)&lt;Regelungszeit!$W$23,Regelungszeit!$X$22,Regelungszeit!$X$23)))))))))</f>
        <v>#N/A</v>
      </c>
      <c r="AO73" s="81" t="e">
        <f>IF(($AH73+AO$15)&lt;Regelungszeit!$W$15,Regelungszeit!$X$14,IF(($AH73+AO$15)&lt;Regelungszeit!$W$16,Regelungszeit!$X$15,IF(($AH73+AO$15)&lt;Regelungszeit!$W$17,Regelungszeit!$X$16,IF(($AH73+AO$15)&lt;Regelungszeit!$W$18,Regelungszeit!$X$17,IF(($AH73+AO$15)&lt;Regelungszeit!$W$19,Regelungszeit!$X$18,IF(($AH73+AO$15)&lt;Regelungszeit!$W$20,Regelungszeit!$X$19,IF(($AH73+AO$15)&lt;Regelungszeit!$W$21,Regelungszeit!$X$20,IF(($AH73+AO$15)&lt;Regelungszeit!$W$22,Regelungszeit!$X$21,IF(($AH73+AO$15)&lt;Regelungszeit!$W$23,Regelungszeit!$X$22,Regelungszeit!$X$23)))))))))</f>
        <v>#N/A</v>
      </c>
      <c r="AP73" s="81" t="e">
        <f>IF(($AH73+AP$15)&lt;Regelungszeit!$W$15,Regelungszeit!$X$14,IF(($AH73+AP$15)&lt;Regelungszeit!$W$16,Regelungszeit!$X$15,IF(($AH73+AP$15)&lt;Regelungszeit!$W$17,Regelungszeit!$X$16,IF(($AH73+AP$15)&lt;Regelungszeit!$W$18,Regelungszeit!$X$17,IF(($AH73+AP$15)&lt;Regelungszeit!$W$19,Regelungszeit!$X$18,IF(($AH73+AP$15)&lt;Regelungszeit!$W$20,Regelungszeit!$X$19,IF(($AH73+AP$15)&lt;Regelungszeit!$W$21,Regelungszeit!$X$20,IF(($AH73+AP$15)&lt;Regelungszeit!$W$22,Regelungszeit!$X$21,IF(($AH73+AP$15)&lt;Regelungszeit!$W$23,Regelungszeit!$X$22,Regelungszeit!$X$23)))))))))</f>
        <v>#N/A</v>
      </c>
      <c r="AQ73" s="81" t="e">
        <f>IF(($AH73+AQ$15)&lt;Regelungszeit!$W$15,Regelungszeit!$X$14,IF(($AH73+AQ$15)&lt;Regelungszeit!$W$16,Regelungszeit!$X$15,IF(($AH73+AQ$15)&lt;Regelungszeit!$W$17,Regelungszeit!$X$16,IF(($AH73+AQ$15)&lt;Regelungszeit!$W$18,Regelungszeit!$X$17,IF(($AH73+AQ$15)&lt;Regelungszeit!$W$19,Regelungszeit!$X$18,IF(($AH73+AQ$15)&lt;Regelungszeit!$W$20,Regelungszeit!$X$19,IF(($AH73+AQ$15)&lt;Regelungszeit!$W$21,Regelungszeit!$X$20,IF(($AH73+AQ$15)&lt;Regelungszeit!$W$22,Regelungszeit!$X$21,IF(($AH73+AQ$15)&lt;Regelungszeit!$W$23,Regelungszeit!$X$22,Regelungszeit!$X$23)))))))))</f>
        <v>#N/A</v>
      </c>
      <c r="AR73" s="81" t="e">
        <f>IF(($AH73+AR$15)&lt;Regelungszeit!$W$15,Regelungszeit!$X$14,IF(($AH73+AR$15)&lt;Regelungszeit!$W$16,Regelungszeit!$X$15,IF(($AH73+AR$15)&lt;Regelungszeit!$W$17,Regelungszeit!$X$16,IF(($AH73+AR$15)&lt;Regelungszeit!$W$18,Regelungszeit!$X$17,IF(($AH73+AR$15)&lt;Regelungszeit!$W$19,Regelungszeit!$X$18,IF(($AH73+AR$15)&lt;Regelungszeit!$W$20,Regelungszeit!$X$19,IF(($AH73+AR$15)&lt;Regelungszeit!$W$21,Regelungszeit!$X$20,IF(($AH73+AR$15)&lt;Regelungszeit!$W$22,Regelungszeit!$X$21,IF(($AH73+AR$15)&lt;Regelungszeit!$W$23,Regelungszeit!$X$22,Regelungszeit!$X$23)))))))))</f>
        <v>#N/A</v>
      </c>
      <c r="AS73" s="81" t="e">
        <f>IF(($AH73+AS$15)&lt;Regelungszeit!$W$15,Regelungszeit!$X$14,IF(($AH73+AS$15)&lt;Regelungszeit!$W$16,Regelungszeit!$X$15,IF(($AH73+AS$15)&lt;Regelungszeit!$W$17,Regelungszeit!$X$16,IF(($AH73+AS$15)&lt;Regelungszeit!$W$18,Regelungszeit!$X$17,IF(($AH73+AS$15)&lt;Regelungszeit!$W$19,Regelungszeit!$X$18,IF(($AH73+AS$15)&lt;Regelungszeit!$W$20,Regelungszeit!$X$19,IF(($AH73+AS$15)&lt;Regelungszeit!$W$21,Regelungszeit!$X$20,IF(($AH73+AS$15)&lt;Regelungszeit!$W$22,Regelungszeit!$X$21,IF(($AH73+AS$15)&lt;Regelungszeit!$W$23,Regelungszeit!$X$22,Regelungszeit!$X$23)))))))))</f>
        <v>#N/A</v>
      </c>
      <c r="AT73" s="81" t="e">
        <f>IF(($AH73+AT$15)&lt;Regelungszeit!$W$15,Regelungszeit!$X$14,IF(($AH73+AT$15)&lt;Regelungszeit!$W$16,Regelungszeit!$X$15,IF(($AH73+AT$15)&lt;Regelungszeit!$W$17,Regelungszeit!$X$16,IF(($AH73+AT$15)&lt;Regelungszeit!$W$18,Regelungszeit!$X$17,IF(($AH73+AT$15)&lt;Regelungszeit!$W$19,Regelungszeit!$X$18,IF(($AH73+AT$15)&lt;Regelungszeit!$W$20,Regelungszeit!$X$19,IF(($AH73+AT$15)&lt;Regelungszeit!$W$21,Regelungszeit!$X$20,IF(($AH73+AT$15)&lt;Regelungszeit!$W$22,Regelungszeit!$X$21,IF(($AH73+AT$15)&lt;Regelungszeit!$W$23,Regelungszeit!$X$22,Regelungszeit!$X$23)))))))))</f>
        <v>#N/A</v>
      </c>
      <c r="AU73" s="81" t="e">
        <f>IF(($AH73+AU$15)&lt;Regelungszeit!$W$15,Regelungszeit!$X$14,IF(($AH73+AU$15)&lt;Regelungszeit!$W$16,Regelungszeit!$X$15,IF(($AH73+AU$15)&lt;Regelungszeit!$W$17,Regelungszeit!$X$16,IF(($AH73+AU$15)&lt;Regelungszeit!$W$18,Regelungszeit!$X$17,IF(($AH73+AU$15)&lt;Regelungszeit!$W$19,Regelungszeit!$X$18,IF(($AH73+AU$15)&lt;Regelungszeit!$W$20,Regelungszeit!$X$19,IF(($AH73+AU$15)&lt;Regelungszeit!$W$21,Regelungszeit!$X$20,IF(($AH73+AU$15)&lt;Regelungszeit!$W$22,Regelungszeit!$X$21,IF(($AH73+AU$15)&lt;Regelungszeit!$W$23,Regelungszeit!$X$22,Regelungszeit!$X$23)))))))))</f>
        <v>#N/A</v>
      </c>
      <c r="AV73" s="81" t="e">
        <f>IF(($AH73+AV$15)&lt;Regelungszeit!$W$15,Regelungszeit!$X$14,IF(($AH73+AV$15)&lt;Regelungszeit!$W$16,Regelungszeit!$X$15,IF(($AH73+AV$15)&lt;Regelungszeit!$W$17,Regelungszeit!$X$16,IF(($AH73+AV$15)&lt;Regelungszeit!$W$18,Regelungszeit!$X$17,IF(($AH73+AV$15)&lt;Regelungszeit!$W$19,Regelungszeit!$X$18,IF(($AH73+AV$15)&lt;Regelungszeit!$W$20,Regelungszeit!$X$19,IF(($AH73+AV$15)&lt;Regelungszeit!$W$21,Regelungszeit!$X$20,IF(($AH73+AV$15)&lt;Regelungszeit!$W$22,Regelungszeit!$X$21,IF(($AH73+AV$15)&lt;Regelungszeit!$W$23,Regelungszeit!$X$22,Regelungszeit!$X$23)))))))))</f>
        <v>#N/A</v>
      </c>
      <c r="AW73" s="81" t="e">
        <f>IF(($AH73+AW$15)&lt;Regelungszeit!$W$15,Regelungszeit!$X$14,IF(($AH73+AW$15)&lt;Regelungszeit!$W$16,Regelungszeit!$X$15,IF(($AH73+AW$15)&lt;Regelungszeit!$W$17,Regelungszeit!$X$16,IF(($AH73+AW$15)&lt;Regelungszeit!$W$18,Regelungszeit!$X$17,IF(($AH73+AW$15)&lt;Regelungszeit!$W$19,Regelungszeit!$X$18,IF(($AH73+AW$15)&lt;Regelungszeit!$W$20,Regelungszeit!$X$19,IF(($AH73+AW$15)&lt;Regelungszeit!$W$21,Regelungszeit!$X$20,IF(($AH73+AW$15)&lt;Regelungszeit!$W$22,Regelungszeit!$X$21,IF(($AH73+AW$15)&lt;Regelungszeit!$W$23,Regelungszeit!$X$22,Regelungszeit!$X$23)))))))))</f>
        <v>#N/A</v>
      </c>
      <c r="AX73" s="82" t="e">
        <f t="shared" si="14"/>
        <v>#N/A</v>
      </c>
    </row>
    <row r="74" spans="1:50">
      <c r="A74" s="56" t="e">
        <f>IF(B74=Regelungszeit!$F$31,"Ende Regelung",IF(B74=Regelungszeit!$F$32,"Ende Hochfahrrampe",""))</f>
        <v>#N/A</v>
      </c>
      <c r="B74" s="57">
        <v>60</v>
      </c>
      <c r="C74" s="58" t="e">
        <f t="shared" si="15"/>
        <v>#N/A</v>
      </c>
      <c r="D74" s="59" t="e">
        <f t="shared" si="16"/>
        <v>#N/A</v>
      </c>
      <c r="E74" s="155"/>
      <c r="F74" s="247" t="e">
        <f>MATCH(INT(C74),Zuteilung!A:A,0)</f>
        <v>#N/A</v>
      </c>
      <c r="G74" s="61" t="e">
        <f>IF(OR(C74&lt;INDEX(Zuteilung!C:C,F74),C74&gt;INDEX(Zuteilung!D:D,F74)),FALSE,TRUE)</f>
        <v>#N/A</v>
      </c>
      <c r="H74" s="60" t="e">
        <f>IF(B74&lt;=Regelungszeit!$F$32,H73+Regelungszeit!$F$28,"")</f>
        <v>#N/A</v>
      </c>
      <c r="I74" s="60"/>
      <c r="J74" s="60"/>
      <c r="K74" s="60"/>
      <c r="L74" s="61" t="e">
        <f t="shared" si="17"/>
        <v>#N/A</v>
      </c>
      <c r="M74" s="106" t="e">
        <f t="shared" si="19"/>
        <v>#N/A</v>
      </c>
      <c r="N74" s="61" t="e">
        <f>IF(M74="","",IF(M74=1,0,IF(M74=1,0,Dateneingabe!$G$10*M74)))</f>
        <v>#N/A</v>
      </c>
      <c r="O74" s="252">
        <f t="shared" si="9"/>
        <v>0</v>
      </c>
      <c r="P74" s="63">
        <f>IF(O74="","",O74*(Dateneingabe!$G$10/100))</f>
        <v>0</v>
      </c>
      <c r="Q74" s="63">
        <f t="shared" si="10"/>
        <v>0</v>
      </c>
      <c r="R74" s="63" t="e">
        <f>IF(C74="","",IF(Dateneingabe!$G$17&lt;40909,Zeitreihe!P74,Zeitreihe!Q74))</f>
        <v>#N/A</v>
      </c>
      <c r="S74" s="68" t="str">
        <f>IF($T$14=0,"",IF(H74="","",IF(E74="","Ist-Arbeit fehlt",IF(L74&gt;Dateneingabe!$G$8,"Ist-Arbeit unplausibel",""))))</f>
        <v/>
      </c>
      <c r="T74" s="30">
        <f t="shared" si="18"/>
        <v>0</v>
      </c>
      <c r="U74" s="30">
        <f t="shared" si="6"/>
        <v>0</v>
      </c>
      <c r="X74" s="80"/>
      <c r="Y74" s="79"/>
      <c r="Z74" s="81"/>
      <c r="AA74" s="81"/>
      <c r="AB74" s="81"/>
      <c r="AC74" s="81"/>
      <c r="AD74" s="81"/>
      <c r="AE74" s="81"/>
      <c r="AF74" s="30" t="e">
        <f t="shared" si="20"/>
        <v>#N/A</v>
      </c>
      <c r="AG74" s="80" t="e">
        <f t="shared" si="11"/>
        <v>#N/A</v>
      </c>
      <c r="AH74" s="79" t="e">
        <f t="shared" si="21"/>
        <v>#N/A</v>
      </c>
      <c r="AI74" s="81" t="e">
        <f>IF(($AH74+AI$15)&lt;Regelungszeit!$W$15,Regelungszeit!$X$14,IF(($AH74+AI$15)&lt;Regelungszeit!$W$16,Regelungszeit!$X$15,IF(($AH74+AI$15)&lt;Regelungszeit!$W$17,Regelungszeit!$X$16,IF(($AH74+AI$15)&lt;Regelungszeit!$W$18,Regelungszeit!$X$17,IF(($AH74+AI$15)&lt;Regelungszeit!$W$19,Regelungszeit!$X$18,IF(($AH74+AI$15)&lt;Regelungszeit!$W$20,Regelungszeit!$X$19,IF(($AH74+AI$15)&lt;Regelungszeit!$W$21,Regelungszeit!$X$20,IF(($AH74+AI$15)&lt;Regelungszeit!$W$22,Regelungszeit!$X$21,IF(($AH74+AI$15)&lt;Regelungszeit!$W$23,Regelungszeit!$X$22,Regelungszeit!$X$23)))))))))</f>
        <v>#N/A</v>
      </c>
      <c r="AJ74" s="81" t="e">
        <f>IF(($AH74+AJ$15)&lt;Regelungszeit!$W$15,Regelungszeit!$X$14,IF(($AH74+AJ$15)&lt;Regelungszeit!$W$16,Regelungszeit!$X$15,IF(($AH74+AJ$15)&lt;Regelungszeit!$W$17,Regelungszeit!$X$16,IF(($AH74+AJ$15)&lt;Regelungszeit!$W$18,Regelungszeit!$X$17,IF(($AH74+AJ$15)&lt;Regelungszeit!$W$19,Regelungszeit!$X$18,IF(($AH74+AJ$15)&lt;Regelungszeit!$W$20,Regelungszeit!$X$19,IF(($AH74+AJ$15)&lt;Regelungszeit!$W$21,Regelungszeit!$X$20,IF(($AH74+AJ$15)&lt;Regelungszeit!$W$22,Regelungszeit!$X$21,IF(($AH74+AJ$15)&lt;Regelungszeit!$W$23,Regelungszeit!$X$22,Regelungszeit!$X$23)))))))))</f>
        <v>#N/A</v>
      </c>
      <c r="AK74" s="81" t="e">
        <f>IF(($AH74+AK$15)&lt;Regelungszeit!$W$15,Regelungszeit!$X$14,IF(($AH74+AK$15)&lt;Regelungszeit!$W$16,Regelungszeit!$X$15,IF(($AH74+AK$15)&lt;Regelungszeit!$W$17,Regelungszeit!$X$16,IF(($AH74+AK$15)&lt;Regelungszeit!$W$18,Regelungszeit!$X$17,IF(($AH74+AK$15)&lt;Regelungszeit!$W$19,Regelungszeit!$X$18,IF(($AH74+AK$15)&lt;Regelungszeit!$W$20,Regelungszeit!$X$19,IF(($AH74+AK$15)&lt;Regelungszeit!$W$21,Regelungszeit!$X$20,IF(($AH74+AK$15)&lt;Regelungszeit!$W$22,Regelungszeit!$X$21,IF(($AH74+AK$15)&lt;Regelungszeit!$W$23,Regelungszeit!$X$22,Regelungszeit!$X$23)))))))))</f>
        <v>#N/A</v>
      </c>
      <c r="AL74" s="81" t="e">
        <f>IF(($AH74+AL$15)&lt;Regelungszeit!$W$15,Regelungszeit!$X$14,IF(($AH74+AL$15)&lt;Regelungszeit!$W$16,Regelungszeit!$X$15,IF(($AH74+AL$15)&lt;Regelungszeit!$W$17,Regelungszeit!$X$16,IF(($AH74+AL$15)&lt;Regelungszeit!$W$18,Regelungszeit!$X$17,IF(($AH74+AL$15)&lt;Regelungszeit!$W$19,Regelungszeit!$X$18,IF(($AH74+AL$15)&lt;Regelungszeit!$W$20,Regelungszeit!$X$19,IF(($AH74+AL$15)&lt;Regelungszeit!$W$21,Regelungszeit!$X$20,IF(($AH74+AL$15)&lt;Regelungszeit!$W$22,Regelungszeit!$X$21,IF(($AH74+AL$15)&lt;Regelungszeit!$W$23,Regelungszeit!$X$22,Regelungszeit!$X$23)))))))))</f>
        <v>#N/A</v>
      </c>
      <c r="AM74" s="81" t="e">
        <f>IF(($AH74+AM$15)&lt;Regelungszeit!$W$15,Regelungszeit!$X$14,IF(($AH74+AM$15)&lt;Regelungszeit!$W$16,Regelungszeit!$X$15,IF(($AH74+AM$15)&lt;Regelungszeit!$W$17,Regelungszeit!$X$16,IF(($AH74+AM$15)&lt;Regelungszeit!$W$18,Regelungszeit!$X$17,IF(($AH74+AM$15)&lt;Regelungszeit!$W$19,Regelungszeit!$X$18,IF(($AH74+AM$15)&lt;Regelungszeit!$W$20,Regelungszeit!$X$19,IF(($AH74+AM$15)&lt;Regelungszeit!$W$21,Regelungszeit!$X$20,IF(($AH74+AM$15)&lt;Regelungszeit!$W$22,Regelungszeit!$X$21,IF(($AH74+AM$15)&lt;Regelungszeit!$W$23,Regelungszeit!$X$22,Regelungszeit!$X$23)))))))))</f>
        <v>#N/A</v>
      </c>
      <c r="AN74" s="81" t="e">
        <f>IF(($AH74+AN$15)&lt;Regelungszeit!$W$15,Regelungszeit!$X$14,IF(($AH74+AN$15)&lt;Regelungszeit!$W$16,Regelungszeit!$X$15,IF(($AH74+AN$15)&lt;Regelungszeit!$W$17,Regelungszeit!$X$16,IF(($AH74+AN$15)&lt;Regelungszeit!$W$18,Regelungszeit!$X$17,IF(($AH74+AN$15)&lt;Regelungszeit!$W$19,Regelungszeit!$X$18,IF(($AH74+AN$15)&lt;Regelungszeit!$W$20,Regelungszeit!$X$19,IF(($AH74+AN$15)&lt;Regelungszeit!$W$21,Regelungszeit!$X$20,IF(($AH74+AN$15)&lt;Regelungszeit!$W$22,Regelungszeit!$X$21,IF(($AH74+AN$15)&lt;Regelungszeit!$W$23,Regelungszeit!$X$22,Regelungszeit!$X$23)))))))))</f>
        <v>#N/A</v>
      </c>
      <c r="AO74" s="81" t="e">
        <f>IF(($AH74+AO$15)&lt;Regelungszeit!$W$15,Regelungszeit!$X$14,IF(($AH74+AO$15)&lt;Regelungszeit!$W$16,Regelungszeit!$X$15,IF(($AH74+AO$15)&lt;Regelungszeit!$W$17,Regelungszeit!$X$16,IF(($AH74+AO$15)&lt;Regelungszeit!$W$18,Regelungszeit!$X$17,IF(($AH74+AO$15)&lt;Regelungszeit!$W$19,Regelungszeit!$X$18,IF(($AH74+AO$15)&lt;Regelungszeit!$W$20,Regelungszeit!$X$19,IF(($AH74+AO$15)&lt;Regelungszeit!$W$21,Regelungszeit!$X$20,IF(($AH74+AO$15)&lt;Regelungszeit!$W$22,Regelungszeit!$X$21,IF(($AH74+AO$15)&lt;Regelungszeit!$W$23,Regelungszeit!$X$22,Regelungszeit!$X$23)))))))))</f>
        <v>#N/A</v>
      </c>
      <c r="AP74" s="81" t="e">
        <f>IF(($AH74+AP$15)&lt;Regelungszeit!$W$15,Regelungszeit!$X$14,IF(($AH74+AP$15)&lt;Regelungszeit!$W$16,Regelungszeit!$X$15,IF(($AH74+AP$15)&lt;Regelungszeit!$W$17,Regelungszeit!$X$16,IF(($AH74+AP$15)&lt;Regelungszeit!$W$18,Regelungszeit!$X$17,IF(($AH74+AP$15)&lt;Regelungszeit!$W$19,Regelungszeit!$X$18,IF(($AH74+AP$15)&lt;Regelungszeit!$W$20,Regelungszeit!$X$19,IF(($AH74+AP$15)&lt;Regelungszeit!$W$21,Regelungszeit!$X$20,IF(($AH74+AP$15)&lt;Regelungszeit!$W$22,Regelungszeit!$X$21,IF(($AH74+AP$15)&lt;Regelungszeit!$W$23,Regelungszeit!$X$22,Regelungszeit!$X$23)))))))))</f>
        <v>#N/A</v>
      </c>
      <c r="AQ74" s="81" t="e">
        <f>IF(($AH74+AQ$15)&lt;Regelungszeit!$W$15,Regelungszeit!$X$14,IF(($AH74+AQ$15)&lt;Regelungszeit!$W$16,Regelungszeit!$X$15,IF(($AH74+AQ$15)&lt;Regelungszeit!$W$17,Regelungszeit!$X$16,IF(($AH74+AQ$15)&lt;Regelungszeit!$W$18,Regelungszeit!$X$17,IF(($AH74+AQ$15)&lt;Regelungszeit!$W$19,Regelungszeit!$X$18,IF(($AH74+AQ$15)&lt;Regelungszeit!$W$20,Regelungszeit!$X$19,IF(($AH74+AQ$15)&lt;Regelungszeit!$W$21,Regelungszeit!$X$20,IF(($AH74+AQ$15)&lt;Regelungszeit!$W$22,Regelungszeit!$X$21,IF(($AH74+AQ$15)&lt;Regelungszeit!$W$23,Regelungszeit!$X$22,Regelungszeit!$X$23)))))))))</f>
        <v>#N/A</v>
      </c>
      <c r="AR74" s="81" t="e">
        <f>IF(($AH74+AR$15)&lt;Regelungszeit!$W$15,Regelungszeit!$X$14,IF(($AH74+AR$15)&lt;Regelungszeit!$W$16,Regelungszeit!$X$15,IF(($AH74+AR$15)&lt;Regelungszeit!$W$17,Regelungszeit!$X$16,IF(($AH74+AR$15)&lt;Regelungszeit!$W$18,Regelungszeit!$X$17,IF(($AH74+AR$15)&lt;Regelungszeit!$W$19,Regelungszeit!$X$18,IF(($AH74+AR$15)&lt;Regelungszeit!$W$20,Regelungszeit!$X$19,IF(($AH74+AR$15)&lt;Regelungszeit!$W$21,Regelungszeit!$X$20,IF(($AH74+AR$15)&lt;Regelungszeit!$W$22,Regelungszeit!$X$21,IF(($AH74+AR$15)&lt;Regelungszeit!$W$23,Regelungszeit!$X$22,Regelungszeit!$X$23)))))))))</f>
        <v>#N/A</v>
      </c>
      <c r="AS74" s="81" t="e">
        <f>IF(($AH74+AS$15)&lt;Regelungszeit!$W$15,Regelungszeit!$X$14,IF(($AH74+AS$15)&lt;Regelungszeit!$W$16,Regelungszeit!$X$15,IF(($AH74+AS$15)&lt;Regelungszeit!$W$17,Regelungszeit!$X$16,IF(($AH74+AS$15)&lt;Regelungszeit!$W$18,Regelungszeit!$X$17,IF(($AH74+AS$15)&lt;Regelungszeit!$W$19,Regelungszeit!$X$18,IF(($AH74+AS$15)&lt;Regelungszeit!$W$20,Regelungszeit!$X$19,IF(($AH74+AS$15)&lt;Regelungszeit!$W$21,Regelungszeit!$X$20,IF(($AH74+AS$15)&lt;Regelungszeit!$W$22,Regelungszeit!$X$21,IF(($AH74+AS$15)&lt;Regelungszeit!$W$23,Regelungszeit!$X$22,Regelungszeit!$X$23)))))))))</f>
        <v>#N/A</v>
      </c>
      <c r="AT74" s="81" t="e">
        <f>IF(($AH74+AT$15)&lt;Regelungszeit!$W$15,Regelungszeit!$X$14,IF(($AH74+AT$15)&lt;Regelungszeit!$W$16,Regelungszeit!$X$15,IF(($AH74+AT$15)&lt;Regelungszeit!$W$17,Regelungszeit!$X$16,IF(($AH74+AT$15)&lt;Regelungszeit!$W$18,Regelungszeit!$X$17,IF(($AH74+AT$15)&lt;Regelungszeit!$W$19,Regelungszeit!$X$18,IF(($AH74+AT$15)&lt;Regelungszeit!$W$20,Regelungszeit!$X$19,IF(($AH74+AT$15)&lt;Regelungszeit!$W$21,Regelungszeit!$X$20,IF(($AH74+AT$15)&lt;Regelungszeit!$W$22,Regelungszeit!$X$21,IF(($AH74+AT$15)&lt;Regelungszeit!$W$23,Regelungszeit!$X$22,Regelungszeit!$X$23)))))))))</f>
        <v>#N/A</v>
      </c>
      <c r="AU74" s="81" t="e">
        <f>IF(($AH74+AU$15)&lt;Regelungszeit!$W$15,Regelungszeit!$X$14,IF(($AH74+AU$15)&lt;Regelungszeit!$W$16,Regelungszeit!$X$15,IF(($AH74+AU$15)&lt;Regelungszeit!$W$17,Regelungszeit!$X$16,IF(($AH74+AU$15)&lt;Regelungszeit!$W$18,Regelungszeit!$X$17,IF(($AH74+AU$15)&lt;Regelungszeit!$W$19,Regelungszeit!$X$18,IF(($AH74+AU$15)&lt;Regelungszeit!$W$20,Regelungszeit!$X$19,IF(($AH74+AU$15)&lt;Regelungszeit!$W$21,Regelungszeit!$X$20,IF(($AH74+AU$15)&lt;Regelungszeit!$W$22,Regelungszeit!$X$21,IF(($AH74+AU$15)&lt;Regelungszeit!$W$23,Regelungszeit!$X$22,Regelungszeit!$X$23)))))))))</f>
        <v>#N/A</v>
      </c>
      <c r="AV74" s="81" t="e">
        <f>IF(($AH74+AV$15)&lt;Regelungszeit!$W$15,Regelungszeit!$X$14,IF(($AH74+AV$15)&lt;Regelungszeit!$W$16,Regelungszeit!$X$15,IF(($AH74+AV$15)&lt;Regelungszeit!$W$17,Regelungszeit!$X$16,IF(($AH74+AV$15)&lt;Regelungszeit!$W$18,Regelungszeit!$X$17,IF(($AH74+AV$15)&lt;Regelungszeit!$W$19,Regelungszeit!$X$18,IF(($AH74+AV$15)&lt;Regelungszeit!$W$20,Regelungszeit!$X$19,IF(($AH74+AV$15)&lt;Regelungszeit!$W$21,Regelungszeit!$X$20,IF(($AH74+AV$15)&lt;Regelungszeit!$W$22,Regelungszeit!$X$21,IF(($AH74+AV$15)&lt;Regelungszeit!$W$23,Regelungszeit!$X$22,Regelungszeit!$X$23)))))))))</f>
        <v>#N/A</v>
      </c>
      <c r="AW74" s="81" t="e">
        <f>IF(($AH74+AW$15)&lt;Regelungszeit!$W$15,Regelungszeit!$X$14,IF(($AH74+AW$15)&lt;Regelungszeit!$W$16,Regelungszeit!$X$15,IF(($AH74+AW$15)&lt;Regelungszeit!$W$17,Regelungszeit!$X$16,IF(($AH74+AW$15)&lt;Regelungszeit!$W$18,Regelungszeit!$X$17,IF(($AH74+AW$15)&lt;Regelungszeit!$W$19,Regelungszeit!$X$18,IF(($AH74+AW$15)&lt;Regelungszeit!$W$20,Regelungszeit!$X$19,IF(($AH74+AW$15)&lt;Regelungszeit!$W$21,Regelungszeit!$X$20,IF(($AH74+AW$15)&lt;Regelungszeit!$W$22,Regelungszeit!$X$21,IF(($AH74+AW$15)&lt;Regelungszeit!$W$23,Regelungszeit!$X$22,Regelungszeit!$X$23)))))))))</f>
        <v>#N/A</v>
      </c>
      <c r="AX74" s="82" t="e">
        <f t="shared" si="14"/>
        <v>#N/A</v>
      </c>
    </row>
    <row r="75" spans="1:50">
      <c r="A75" s="56" t="e">
        <f>IF(B75=Regelungszeit!$F$31,"Ende Regelung",IF(B75=Regelungszeit!$F$32,"Ende Hochfahrrampe",""))</f>
        <v>#N/A</v>
      </c>
      <c r="B75" s="57">
        <v>61</v>
      </c>
      <c r="C75" s="58" t="e">
        <f t="shared" si="15"/>
        <v>#N/A</v>
      </c>
      <c r="D75" s="59" t="e">
        <f t="shared" si="16"/>
        <v>#N/A</v>
      </c>
      <c r="E75" s="155"/>
      <c r="F75" s="247" t="e">
        <f>MATCH(INT(C75),Zuteilung!A:A,0)</f>
        <v>#N/A</v>
      </c>
      <c r="G75" s="61" t="e">
        <f>IF(OR(C75&lt;INDEX(Zuteilung!C:C,F75),C75&gt;INDEX(Zuteilung!D:D,F75)),FALSE,TRUE)</f>
        <v>#N/A</v>
      </c>
      <c r="H75" s="60" t="e">
        <f>IF(B75&lt;=Regelungszeit!$F$32,H74+Regelungszeit!$F$28,"")</f>
        <v>#N/A</v>
      </c>
      <c r="I75" s="60"/>
      <c r="J75" s="60"/>
      <c r="K75" s="60"/>
      <c r="L75" s="61" t="e">
        <f t="shared" si="17"/>
        <v>#N/A</v>
      </c>
      <c r="M75" s="106" t="e">
        <f t="shared" si="19"/>
        <v>#N/A</v>
      </c>
      <c r="N75" s="61" t="e">
        <f>IF(M75="","",IF(M75=1,0,IF(M75=1,0,Dateneingabe!$G$10*M75)))</f>
        <v>#N/A</v>
      </c>
      <c r="O75" s="252">
        <f t="shared" si="9"/>
        <v>0</v>
      </c>
      <c r="P75" s="63">
        <f>IF(O75="","",O75*(Dateneingabe!$G$10/100))</f>
        <v>0</v>
      </c>
      <c r="Q75" s="63">
        <f t="shared" si="10"/>
        <v>0</v>
      </c>
      <c r="R75" s="63" t="e">
        <f>IF(C75="","",IF(Dateneingabe!$G$17&lt;40909,Zeitreihe!P75,Zeitreihe!Q75))</f>
        <v>#N/A</v>
      </c>
      <c r="S75" s="68" t="str">
        <f>IF($T$14=0,"",IF(H75="","",IF(E75="","Ist-Arbeit fehlt",IF(L75&gt;Dateneingabe!$G$8,"Ist-Arbeit unplausibel",""))))</f>
        <v/>
      </c>
      <c r="T75" s="30">
        <f t="shared" si="18"/>
        <v>0</v>
      </c>
      <c r="U75" s="30">
        <f t="shared" si="6"/>
        <v>0</v>
      </c>
      <c r="X75" s="80"/>
      <c r="Y75" s="79"/>
      <c r="Z75" s="81"/>
      <c r="AA75" s="81"/>
      <c r="AB75" s="81"/>
      <c r="AC75" s="81"/>
      <c r="AD75" s="81"/>
      <c r="AE75" s="81"/>
      <c r="AF75" s="30" t="e">
        <f t="shared" si="20"/>
        <v>#N/A</v>
      </c>
      <c r="AG75" s="80" t="e">
        <f t="shared" si="11"/>
        <v>#N/A</v>
      </c>
      <c r="AH75" s="79" t="e">
        <f t="shared" si="21"/>
        <v>#N/A</v>
      </c>
      <c r="AI75" s="81" t="e">
        <f>IF(($AH75+AI$15)&lt;Regelungszeit!$W$15,Regelungszeit!$X$14,IF(($AH75+AI$15)&lt;Regelungszeit!$W$16,Regelungszeit!$X$15,IF(($AH75+AI$15)&lt;Regelungszeit!$W$17,Regelungszeit!$X$16,IF(($AH75+AI$15)&lt;Regelungszeit!$W$18,Regelungszeit!$X$17,IF(($AH75+AI$15)&lt;Regelungszeit!$W$19,Regelungszeit!$X$18,IF(($AH75+AI$15)&lt;Regelungszeit!$W$20,Regelungszeit!$X$19,IF(($AH75+AI$15)&lt;Regelungszeit!$W$21,Regelungszeit!$X$20,IF(($AH75+AI$15)&lt;Regelungszeit!$W$22,Regelungszeit!$X$21,IF(($AH75+AI$15)&lt;Regelungszeit!$W$23,Regelungszeit!$X$22,Regelungszeit!$X$23)))))))))</f>
        <v>#N/A</v>
      </c>
      <c r="AJ75" s="81" t="e">
        <f>IF(($AH75+AJ$15)&lt;Regelungszeit!$W$15,Regelungszeit!$X$14,IF(($AH75+AJ$15)&lt;Regelungszeit!$W$16,Regelungszeit!$X$15,IF(($AH75+AJ$15)&lt;Regelungszeit!$W$17,Regelungszeit!$X$16,IF(($AH75+AJ$15)&lt;Regelungszeit!$W$18,Regelungszeit!$X$17,IF(($AH75+AJ$15)&lt;Regelungszeit!$W$19,Regelungszeit!$X$18,IF(($AH75+AJ$15)&lt;Regelungszeit!$W$20,Regelungszeit!$X$19,IF(($AH75+AJ$15)&lt;Regelungszeit!$W$21,Regelungszeit!$X$20,IF(($AH75+AJ$15)&lt;Regelungszeit!$W$22,Regelungszeit!$X$21,IF(($AH75+AJ$15)&lt;Regelungszeit!$W$23,Regelungszeit!$X$22,Regelungszeit!$X$23)))))))))</f>
        <v>#N/A</v>
      </c>
      <c r="AK75" s="81" t="e">
        <f>IF(($AH75+AK$15)&lt;Regelungszeit!$W$15,Regelungszeit!$X$14,IF(($AH75+AK$15)&lt;Regelungszeit!$W$16,Regelungszeit!$X$15,IF(($AH75+AK$15)&lt;Regelungszeit!$W$17,Regelungszeit!$X$16,IF(($AH75+AK$15)&lt;Regelungszeit!$W$18,Regelungszeit!$X$17,IF(($AH75+AK$15)&lt;Regelungszeit!$W$19,Regelungszeit!$X$18,IF(($AH75+AK$15)&lt;Regelungszeit!$W$20,Regelungszeit!$X$19,IF(($AH75+AK$15)&lt;Regelungszeit!$W$21,Regelungszeit!$X$20,IF(($AH75+AK$15)&lt;Regelungszeit!$W$22,Regelungszeit!$X$21,IF(($AH75+AK$15)&lt;Regelungszeit!$W$23,Regelungszeit!$X$22,Regelungszeit!$X$23)))))))))</f>
        <v>#N/A</v>
      </c>
      <c r="AL75" s="81" t="e">
        <f>IF(($AH75+AL$15)&lt;Regelungszeit!$W$15,Regelungszeit!$X$14,IF(($AH75+AL$15)&lt;Regelungszeit!$W$16,Regelungszeit!$X$15,IF(($AH75+AL$15)&lt;Regelungszeit!$W$17,Regelungszeit!$X$16,IF(($AH75+AL$15)&lt;Regelungszeit!$W$18,Regelungszeit!$X$17,IF(($AH75+AL$15)&lt;Regelungszeit!$W$19,Regelungszeit!$X$18,IF(($AH75+AL$15)&lt;Regelungszeit!$W$20,Regelungszeit!$X$19,IF(($AH75+AL$15)&lt;Regelungszeit!$W$21,Regelungszeit!$X$20,IF(($AH75+AL$15)&lt;Regelungszeit!$W$22,Regelungszeit!$X$21,IF(($AH75+AL$15)&lt;Regelungszeit!$W$23,Regelungszeit!$X$22,Regelungszeit!$X$23)))))))))</f>
        <v>#N/A</v>
      </c>
      <c r="AM75" s="81" t="e">
        <f>IF(($AH75+AM$15)&lt;Regelungszeit!$W$15,Regelungszeit!$X$14,IF(($AH75+AM$15)&lt;Regelungszeit!$W$16,Regelungszeit!$X$15,IF(($AH75+AM$15)&lt;Regelungszeit!$W$17,Regelungszeit!$X$16,IF(($AH75+AM$15)&lt;Regelungszeit!$W$18,Regelungszeit!$X$17,IF(($AH75+AM$15)&lt;Regelungszeit!$W$19,Regelungszeit!$X$18,IF(($AH75+AM$15)&lt;Regelungszeit!$W$20,Regelungszeit!$X$19,IF(($AH75+AM$15)&lt;Regelungszeit!$W$21,Regelungszeit!$X$20,IF(($AH75+AM$15)&lt;Regelungszeit!$W$22,Regelungszeit!$X$21,IF(($AH75+AM$15)&lt;Regelungszeit!$W$23,Regelungszeit!$X$22,Regelungszeit!$X$23)))))))))</f>
        <v>#N/A</v>
      </c>
      <c r="AN75" s="81" t="e">
        <f>IF(($AH75+AN$15)&lt;Regelungszeit!$W$15,Regelungszeit!$X$14,IF(($AH75+AN$15)&lt;Regelungszeit!$W$16,Regelungszeit!$X$15,IF(($AH75+AN$15)&lt;Regelungszeit!$W$17,Regelungszeit!$X$16,IF(($AH75+AN$15)&lt;Regelungszeit!$W$18,Regelungszeit!$X$17,IF(($AH75+AN$15)&lt;Regelungszeit!$W$19,Regelungszeit!$X$18,IF(($AH75+AN$15)&lt;Regelungszeit!$W$20,Regelungszeit!$X$19,IF(($AH75+AN$15)&lt;Regelungszeit!$W$21,Regelungszeit!$X$20,IF(($AH75+AN$15)&lt;Regelungszeit!$W$22,Regelungszeit!$X$21,IF(($AH75+AN$15)&lt;Regelungszeit!$W$23,Regelungszeit!$X$22,Regelungszeit!$X$23)))))))))</f>
        <v>#N/A</v>
      </c>
      <c r="AO75" s="81" t="e">
        <f>IF(($AH75+AO$15)&lt;Regelungszeit!$W$15,Regelungszeit!$X$14,IF(($AH75+AO$15)&lt;Regelungszeit!$W$16,Regelungszeit!$X$15,IF(($AH75+AO$15)&lt;Regelungszeit!$W$17,Regelungszeit!$X$16,IF(($AH75+AO$15)&lt;Regelungszeit!$W$18,Regelungszeit!$X$17,IF(($AH75+AO$15)&lt;Regelungszeit!$W$19,Regelungszeit!$X$18,IF(($AH75+AO$15)&lt;Regelungszeit!$W$20,Regelungszeit!$X$19,IF(($AH75+AO$15)&lt;Regelungszeit!$W$21,Regelungszeit!$X$20,IF(($AH75+AO$15)&lt;Regelungszeit!$W$22,Regelungszeit!$X$21,IF(($AH75+AO$15)&lt;Regelungszeit!$W$23,Regelungszeit!$X$22,Regelungszeit!$X$23)))))))))</f>
        <v>#N/A</v>
      </c>
      <c r="AP75" s="81" t="e">
        <f>IF(($AH75+AP$15)&lt;Regelungszeit!$W$15,Regelungszeit!$X$14,IF(($AH75+AP$15)&lt;Regelungszeit!$W$16,Regelungszeit!$X$15,IF(($AH75+AP$15)&lt;Regelungszeit!$W$17,Regelungszeit!$X$16,IF(($AH75+AP$15)&lt;Regelungszeit!$W$18,Regelungszeit!$X$17,IF(($AH75+AP$15)&lt;Regelungszeit!$W$19,Regelungszeit!$X$18,IF(($AH75+AP$15)&lt;Regelungszeit!$W$20,Regelungszeit!$X$19,IF(($AH75+AP$15)&lt;Regelungszeit!$W$21,Regelungszeit!$X$20,IF(($AH75+AP$15)&lt;Regelungszeit!$W$22,Regelungszeit!$X$21,IF(($AH75+AP$15)&lt;Regelungszeit!$W$23,Regelungszeit!$X$22,Regelungszeit!$X$23)))))))))</f>
        <v>#N/A</v>
      </c>
      <c r="AQ75" s="81" t="e">
        <f>IF(($AH75+AQ$15)&lt;Regelungszeit!$W$15,Regelungszeit!$X$14,IF(($AH75+AQ$15)&lt;Regelungszeit!$W$16,Regelungszeit!$X$15,IF(($AH75+AQ$15)&lt;Regelungszeit!$W$17,Regelungszeit!$X$16,IF(($AH75+AQ$15)&lt;Regelungszeit!$W$18,Regelungszeit!$X$17,IF(($AH75+AQ$15)&lt;Regelungszeit!$W$19,Regelungszeit!$X$18,IF(($AH75+AQ$15)&lt;Regelungszeit!$W$20,Regelungszeit!$X$19,IF(($AH75+AQ$15)&lt;Regelungszeit!$W$21,Regelungszeit!$X$20,IF(($AH75+AQ$15)&lt;Regelungszeit!$W$22,Regelungszeit!$X$21,IF(($AH75+AQ$15)&lt;Regelungszeit!$W$23,Regelungszeit!$X$22,Regelungszeit!$X$23)))))))))</f>
        <v>#N/A</v>
      </c>
      <c r="AR75" s="81" t="e">
        <f>IF(($AH75+AR$15)&lt;Regelungszeit!$W$15,Regelungszeit!$X$14,IF(($AH75+AR$15)&lt;Regelungszeit!$W$16,Regelungszeit!$X$15,IF(($AH75+AR$15)&lt;Regelungszeit!$W$17,Regelungszeit!$X$16,IF(($AH75+AR$15)&lt;Regelungszeit!$W$18,Regelungszeit!$X$17,IF(($AH75+AR$15)&lt;Regelungszeit!$W$19,Regelungszeit!$X$18,IF(($AH75+AR$15)&lt;Regelungszeit!$W$20,Regelungszeit!$X$19,IF(($AH75+AR$15)&lt;Regelungszeit!$W$21,Regelungszeit!$X$20,IF(($AH75+AR$15)&lt;Regelungszeit!$W$22,Regelungszeit!$X$21,IF(($AH75+AR$15)&lt;Regelungszeit!$W$23,Regelungszeit!$X$22,Regelungszeit!$X$23)))))))))</f>
        <v>#N/A</v>
      </c>
      <c r="AS75" s="81" t="e">
        <f>IF(($AH75+AS$15)&lt;Regelungszeit!$W$15,Regelungszeit!$X$14,IF(($AH75+AS$15)&lt;Regelungszeit!$W$16,Regelungszeit!$X$15,IF(($AH75+AS$15)&lt;Regelungszeit!$W$17,Regelungszeit!$X$16,IF(($AH75+AS$15)&lt;Regelungszeit!$W$18,Regelungszeit!$X$17,IF(($AH75+AS$15)&lt;Regelungszeit!$W$19,Regelungszeit!$X$18,IF(($AH75+AS$15)&lt;Regelungszeit!$W$20,Regelungszeit!$X$19,IF(($AH75+AS$15)&lt;Regelungszeit!$W$21,Regelungszeit!$X$20,IF(($AH75+AS$15)&lt;Regelungszeit!$W$22,Regelungszeit!$X$21,IF(($AH75+AS$15)&lt;Regelungszeit!$W$23,Regelungszeit!$X$22,Regelungszeit!$X$23)))))))))</f>
        <v>#N/A</v>
      </c>
      <c r="AT75" s="81" t="e">
        <f>IF(($AH75+AT$15)&lt;Regelungszeit!$W$15,Regelungszeit!$X$14,IF(($AH75+AT$15)&lt;Regelungszeit!$W$16,Regelungszeit!$X$15,IF(($AH75+AT$15)&lt;Regelungszeit!$W$17,Regelungszeit!$X$16,IF(($AH75+AT$15)&lt;Regelungszeit!$W$18,Regelungszeit!$X$17,IF(($AH75+AT$15)&lt;Regelungszeit!$W$19,Regelungszeit!$X$18,IF(($AH75+AT$15)&lt;Regelungszeit!$W$20,Regelungszeit!$X$19,IF(($AH75+AT$15)&lt;Regelungszeit!$W$21,Regelungszeit!$X$20,IF(($AH75+AT$15)&lt;Regelungszeit!$W$22,Regelungszeit!$X$21,IF(($AH75+AT$15)&lt;Regelungszeit!$W$23,Regelungszeit!$X$22,Regelungszeit!$X$23)))))))))</f>
        <v>#N/A</v>
      </c>
      <c r="AU75" s="81" t="e">
        <f>IF(($AH75+AU$15)&lt;Regelungszeit!$W$15,Regelungszeit!$X$14,IF(($AH75+AU$15)&lt;Regelungszeit!$W$16,Regelungszeit!$X$15,IF(($AH75+AU$15)&lt;Regelungszeit!$W$17,Regelungszeit!$X$16,IF(($AH75+AU$15)&lt;Regelungszeit!$W$18,Regelungszeit!$X$17,IF(($AH75+AU$15)&lt;Regelungszeit!$W$19,Regelungszeit!$X$18,IF(($AH75+AU$15)&lt;Regelungszeit!$W$20,Regelungszeit!$X$19,IF(($AH75+AU$15)&lt;Regelungszeit!$W$21,Regelungszeit!$X$20,IF(($AH75+AU$15)&lt;Regelungszeit!$W$22,Regelungszeit!$X$21,IF(($AH75+AU$15)&lt;Regelungszeit!$W$23,Regelungszeit!$X$22,Regelungszeit!$X$23)))))))))</f>
        <v>#N/A</v>
      </c>
      <c r="AV75" s="81" t="e">
        <f>IF(($AH75+AV$15)&lt;Regelungszeit!$W$15,Regelungszeit!$X$14,IF(($AH75+AV$15)&lt;Regelungszeit!$W$16,Regelungszeit!$X$15,IF(($AH75+AV$15)&lt;Regelungszeit!$W$17,Regelungszeit!$X$16,IF(($AH75+AV$15)&lt;Regelungszeit!$W$18,Regelungszeit!$X$17,IF(($AH75+AV$15)&lt;Regelungszeit!$W$19,Regelungszeit!$X$18,IF(($AH75+AV$15)&lt;Regelungszeit!$W$20,Regelungszeit!$X$19,IF(($AH75+AV$15)&lt;Regelungszeit!$W$21,Regelungszeit!$X$20,IF(($AH75+AV$15)&lt;Regelungszeit!$W$22,Regelungszeit!$X$21,IF(($AH75+AV$15)&lt;Regelungszeit!$W$23,Regelungszeit!$X$22,Regelungszeit!$X$23)))))))))</f>
        <v>#N/A</v>
      </c>
      <c r="AW75" s="81" t="e">
        <f>IF(($AH75+AW$15)&lt;Regelungszeit!$W$15,Regelungszeit!$X$14,IF(($AH75+AW$15)&lt;Regelungszeit!$W$16,Regelungszeit!$X$15,IF(($AH75+AW$15)&lt;Regelungszeit!$W$17,Regelungszeit!$X$16,IF(($AH75+AW$15)&lt;Regelungszeit!$W$18,Regelungszeit!$X$17,IF(($AH75+AW$15)&lt;Regelungszeit!$W$19,Regelungszeit!$X$18,IF(($AH75+AW$15)&lt;Regelungszeit!$W$20,Regelungszeit!$X$19,IF(($AH75+AW$15)&lt;Regelungszeit!$W$21,Regelungszeit!$X$20,IF(($AH75+AW$15)&lt;Regelungszeit!$W$22,Regelungszeit!$X$21,IF(($AH75+AW$15)&lt;Regelungszeit!$W$23,Regelungszeit!$X$22,Regelungszeit!$X$23)))))))))</f>
        <v>#N/A</v>
      </c>
      <c r="AX75" s="82" t="e">
        <f t="shared" si="14"/>
        <v>#N/A</v>
      </c>
    </row>
    <row r="76" spans="1:50">
      <c r="A76" s="56" t="e">
        <f>IF(B76=Regelungszeit!$F$31,"Ende Regelung",IF(B76=Regelungszeit!$F$32,"Ende Hochfahrrampe",""))</f>
        <v>#N/A</v>
      </c>
      <c r="B76" s="57">
        <v>62</v>
      </c>
      <c r="C76" s="58" t="e">
        <f t="shared" si="15"/>
        <v>#N/A</v>
      </c>
      <c r="D76" s="59" t="e">
        <f t="shared" si="16"/>
        <v>#N/A</v>
      </c>
      <c r="E76" s="155"/>
      <c r="F76" s="247" t="e">
        <f>MATCH(INT(C76),Zuteilung!A:A,0)</f>
        <v>#N/A</v>
      </c>
      <c r="G76" s="61" t="e">
        <f>IF(OR(C76&lt;INDEX(Zuteilung!C:C,F76),C76&gt;INDEX(Zuteilung!D:D,F76)),FALSE,TRUE)</f>
        <v>#N/A</v>
      </c>
      <c r="H76" s="60" t="e">
        <f>IF(B76&lt;=Regelungszeit!$F$32,H75+Regelungszeit!$F$28,"")</f>
        <v>#N/A</v>
      </c>
      <c r="I76" s="60"/>
      <c r="J76" s="60"/>
      <c r="K76" s="60"/>
      <c r="L76" s="61" t="e">
        <f t="shared" si="17"/>
        <v>#N/A</v>
      </c>
      <c r="M76" s="106" t="e">
        <f t="shared" si="19"/>
        <v>#N/A</v>
      </c>
      <c r="N76" s="61" t="e">
        <f>IF(M76="","",IF(M76=1,0,IF(M76=1,0,Dateneingabe!$G$10*M76)))</f>
        <v>#N/A</v>
      </c>
      <c r="O76" s="252">
        <f t="shared" si="9"/>
        <v>0</v>
      </c>
      <c r="P76" s="63">
        <f>IF(O76="","",O76*(Dateneingabe!$G$10/100))</f>
        <v>0</v>
      </c>
      <c r="Q76" s="63">
        <f t="shared" si="10"/>
        <v>0</v>
      </c>
      <c r="R76" s="63" t="e">
        <f>IF(C76="","",IF(Dateneingabe!$G$17&lt;40909,Zeitreihe!P76,Zeitreihe!Q76))</f>
        <v>#N/A</v>
      </c>
      <c r="S76" s="68" t="str">
        <f>IF($T$14=0,"",IF(H76="","",IF(E76="","Ist-Arbeit fehlt",IF(L76&gt;Dateneingabe!$G$8,"Ist-Arbeit unplausibel",""))))</f>
        <v/>
      </c>
      <c r="T76" s="30">
        <f t="shared" si="18"/>
        <v>0</v>
      </c>
      <c r="U76" s="30">
        <f t="shared" si="6"/>
        <v>0</v>
      </c>
      <c r="X76" s="80"/>
      <c r="Y76" s="79"/>
      <c r="Z76" s="81"/>
      <c r="AA76" s="81"/>
      <c r="AB76" s="81"/>
      <c r="AC76" s="81"/>
      <c r="AD76" s="81"/>
      <c r="AE76" s="81"/>
      <c r="AF76" s="30" t="e">
        <f t="shared" si="20"/>
        <v>#N/A</v>
      </c>
      <c r="AG76" s="80" t="e">
        <f t="shared" si="11"/>
        <v>#N/A</v>
      </c>
      <c r="AH76" s="79" t="e">
        <f t="shared" si="21"/>
        <v>#N/A</v>
      </c>
      <c r="AI76" s="81" t="e">
        <f>IF(($AH76+AI$15)&lt;Regelungszeit!$W$15,Regelungszeit!$X$14,IF(($AH76+AI$15)&lt;Regelungszeit!$W$16,Regelungszeit!$X$15,IF(($AH76+AI$15)&lt;Regelungszeit!$W$17,Regelungszeit!$X$16,IF(($AH76+AI$15)&lt;Regelungszeit!$W$18,Regelungszeit!$X$17,IF(($AH76+AI$15)&lt;Regelungszeit!$W$19,Regelungszeit!$X$18,IF(($AH76+AI$15)&lt;Regelungszeit!$W$20,Regelungszeit!$X$19,IF(($AH76+AI$15)&lt;Regelungszeit!$W$21,Regelungszeit!$X$20,IF(($AH76+AI$15)&lt;Regelungszeit!$W$22,Regelungszeit!$X$21,IF(($AH76+AI$15)&lt;Regelungszeit!$W$23,Regelungszeit!$X$22,Regelungszeit!$X$23)))))))))</f>
        <v>#N/A</v>
      </c>
      <c r="AJ76" s="81" t="e">
        <f>IF(($AH76+AJ$15)&lt;Regelungszeit!$W$15,Regelungszeit!$X$14,IF(($AH76+AJ$15)&lt;Regelungszeit!$W$16,Regelungszeit!$X$15,IF(($AH76+AJ$15)&lt;Regelungszeit!$W$17,Regelungszeit!$X$16,IF(($AH76+AJ$15)&lt;Regelungszeit!$W$18,Regelungszeit!$X$17,IF(($AH76+AJ$15)&lt;Regelungszeit!$W$19,Regelungszeit!$X$18,IF(($AH76+AJ$15)&lt;Regelungszeit!$W$20,Regelungszeit!$X$19,IF(($AH76+AJ$15)&lt;Regelungszeit!$W$21,Regelungszeit!$X$20,IF(($AH76+AJ$15)&lt;Regelungszeit!$W$22,Regelungszeit!$X$21,IF(($AH76+AJ$15)&lt;Regelungszeit!$W$23,Regelungszeit!$X$22,Regelungszeit!$X$23)))))))))</f>
        <v>#N/A</v>
      </c>
      <c r="AK76" s="81" t="e">
        <f>IF(($AH76+AK$15)&lt;Regelungszeit!$W$15,Regelungszeit!$X$14,IF(($AH76+AK$15)&lt;Regelungszeit!$W$16,Regelungszeit!$X$15,IF(($AH76+AK$15)&lt;Regelungszeit!$W$17,Regelungszeit!$X$16,IF(($AH76+AK$15)&lt;Regelungszeit!$W$18,Regelungszeit!$X$17,IF(($AH76+AK$15)&lt;Regelungszeit!$W$19,Regelungszeit!$X$18,IF(($AH76+AK$15)&lt;Regelungszeit!$W$20,Regelungszeit!$X$19,IF(($AH76+AK$15)&lt;Regelungszeit!$W$21,Regelungszeit!$X$20,IF(($AH76+AK$15)&lt;Regelungszeit!$W$22,Regelungszeit!$X$21,IF(($AH76+AK$15)&lt;Regelungszeit!$W$23,Regelungszeit!$X$22,Regelungszeit!$X$23)))))))))</f>
        <v>#N/A</v>
      </c>
      <c r="AL76" s="81" t="e">
        <f>IF(($AH76+AL$15)&lt;Regelungszeit!$W$15,Regelungszeit!$X$14,IF(($AH76+AL$15)&lt;Regelungszeit!$W$16,Regelungszeit!$X$15,IF(($AH76+AL$15)&lt;Regelungszeit!$W$17,Regelungszeit!$X$16,IF(($AH76+AL$15)&lt;Regelungszeit!$W$18,Regelungszeit!$X$17,IF(($AH76+AL$15)&lt;Regelungszeit!$W$19,Regelungszeit!$X$18,IF(($AH76+AL$15)&lt;Regelungszeit!$W$20,Regelungszeit!$X$19,IF(($AH76+AL$15)&lt;Regelungszeit!$W$21,Regelungszeit!$X$20,IF(($AH76+AL$15)&lt;Regelungszeit!$W$22,Regelungszeit!$X$21,IF(($AH76+AL$15)&lt;Regelungszeit!$W$23,Regelungszeit!$X$22,Regelungszeit!$X$23)))))))))</f>
        <v>#N/A</v>
      </c>
      <c r="AM76" s="81" t="e">
        <f>IF(($AH76+AM$15)&lt;Regelungszeit!$W$15,Regelungszeit!$X$14,IF(($AH76+AM$15)&lt;Regelungszeit!$W$16,Regelungszeit!$X$15,IF(($AH76+AM$15)&lt;Regelungszeit!$W$17,Regelungszeit!$X$16,IF(($AH76+AM$15)&lt;Regelungszeit!$W$18,Regelungszeit!$X$17,IF(($AH76+AM$15)&lt;Regelungszeit!$W$19,Regelungszeit!$X$18,IF(($AH76+AM$15)&lt;Regelungszeit!$W$20,Regelungszeit!$X$19,IF(($AH76+AM$15)&lt;Regelungszeit!$W$21,Regelungszeit!$X$20,IF(($AH76+AM$15)&lt;Regelungszeit!$W$22,Regelungszeit!$X$21,IF(($AH76+AM$15)&lt;Regelungszeit!$W$23,Regelungszeit!$X$22,Regelungszeit!$X$23)))))))))</f>
        <v>#N/A</v>
      </c>
      <c r="AN76" s="81" t="e">
        <f>IF(($AH76+AN$15)&lt;Regelungszeit!$W$15,Regelungszeit!$X$14,IF(($AH76+AN$15)&lt;Regelungszeit!$W$16,Regelungszeit!$X$15,IF(($AH76+AN$15)&lt;Regelungszeit!$W$17,Regelungszeit!$X$16,IF(($AH76+AN$15)&lt;Regelungszeit!$W$18,Regelungszeit!$X$17,IF(($AH76+AN$15)&lt;Regelungszeit!$W$19,Regelungszeit!$X$18,IF(($AH76+AN$15)&lt;Regelungszeit!$W$20,Regelungszeit!$X$19,IF(($AH76+AN$15)&lt;Regelungszeit!$W$21,Regelungszeit!$X$20,IF(($AH76+AN$15)&lt;Regelungszeit!$W$22,Regelungszeit!$X$21,IF(($AH76+AN$15)&lt;Regelungszeit!$W$23,Regelungszeit!$X$22,Regelungszeit!$X$23)))))))))</f>
        <v>#N/A</v>
      </c>
      <c r="AO76" s="81" t="e">
        <f>IF(($AH76+AO$15)&lt;Regelungszeit!$W$15,Regelungszeit!$X$14,IF(($AH76+AO$15)&lt;Regelungszeit!$W$16,Regelungszeit!$X$15,IF(($AH76+AO$15)&lt;Regelungszeit!$W$17,Regelungszeit!$X$16,IF(($AH76+AO$15)&lt;Regelungszeit!$W$18,Regelungszeit!$X$17,IF(($AH76+AO$15)&lt;Regelungszeit!$W$19,Regelungszeit!$X$18,IF(($AH76+AO$15)&lt;Regelungszeit!$W$20,Regelungszeit!$X$19,IF(($AH76+AO$15)&lt;Regelungszeit!$W$21,Regelungszeit!$X$20,IF(($AH76+AO$15)&lt;Regelungszeit!$W$22,Regelungszeit!$X$21,IF(($AH76+AO$15)&lt;Regelungszeit!$W$23,Regelungszeit!$X$22,Regelungszeit!$X$23)))))))))</f>
        <v>#N/A</v>
      </c>
      <c r="AP76" s="81" t="e">
        <f>IF(($AH76+AP$15)&lt;Regelungszeit!$W$15,Regelungszeit!$X$14,IF(($AH76+AP$15)&lt;Regelungszeit!$W$16,Regelungszeit!$X$15,IF(($AH76+AP$15)&lt;Regelungszeit!$W$17,Regelungszeit!$X$16,IF(($AH76+AP$15)&lt;Regelungszeit!$W$18,Regelungszeit!$X$17,IF(($AH76+AP$15)&lt;Regelungszeit!$W$19,Regelungszeit!$X$18,IF(($AH76+AP$15)&lt;Regelungszeit!$W$20,Regelungszeit!$X$19,IF(($AH76+AP$15)&lt;Regelungszeit!$W$21,Regelungszeit!$X$20,IF(($AH76+AP$15)&lt;Regelungszeit!$W$22,Regelungszeit!$X$21,IF(($AH76+AP$15)&lt;Regelungszeit!$W$23,Regelungszeit!$X$22,Regelungszeit!$X$23)))))))))</f>
        <v>#N/A</v>
      </c>
      <c r="AQ76" s="81" t="e">
        <f>IF(($AH76+AQ$15)&lt;Regelungszeit!$W$15,Regelungszeit!$X$14,IF(($AH76+AQ$15)&lt;Regelungszeit!$W$16,Regelungszeit!$X$15,IF(($AH76+AQ$15)&lt;Regelungszeit!$W$17,Regelungszeit!$X$16,IF(($AH76+AQ$15)&lt;Regelungszeit!$W$18,Regelungszeit!$X$17,IF(($AH76+AQ$15)&lt;Regelungszeit!$W$19,Regelungszeit!$X$18,IF(($AH76+AQ$15)&lt;Regelungszeit!$W$20,Regelungszeit!$X$19,IF(($AH76+AQ$15)&lt;Regelungszeit!$W$21,Regelungszeit!$X$20,IF(($AH76+AQ$15)&lt;Regelungszeit!$W$22,Regelungszeit!$X$21,IF(($AH76+AQ$15)&lt;Regelungszeit!$W$23,Regelungszeit!$X$22,Regelungszeit!$X$23)))))))))</f>
        <v>#N/A</v>
      </c>
      <c r="AR76" s="81" t="e">
        <f>IF(($AH76+AR$15)&lt;Regelungszeit!$W$15,Regelungszeit!$X$14,IF(($AH76+AR$15)&lt;Regelungszeit!$W$16,Regelungszeit!$X$15,IF(($AH76+AR$15)&lt;Regelungszeit!$W$17,Regelungszeit!$X$16,IF(($AH76+AR$15)&lt;Regelungszeit!$W$18,Regelungszeit!$X$17,IF(($AH76+AR$15)&lt;Regelungszeit!$W$19,Regelungszeit!$X$18,IF(($AH76+AR$15)&lt;Regelungszeit!$W$20,Regelungszeit!$X$19,IF(($AH76+AR$15)&lt;Regelungszeit!$W$21,Regelungszeit!$X$20,IF(($AH76+AR$15)&lt;Regelungszeit!$W$22,Regelungszeit!$X$21,IF(($AH76+AR$15)&lt;Regelungszeit!$W$23,Regelungszeit!$X$22,Regelungszeit!$X$23)))))))))</f>
        <v>#N/A</v>
      </c>
      <c r="AS76" s="81" t="e">
        <f>IF(($AH76+AS$15)&lt;Regelungszeit!$W$15,Regelungszeit!$X$14,IF(($AH76+AS$15)&lt;Regelungszeit!$W$16,Regelungszeit!$X$15,IF(($AH76+AS$15)&lt;Regelungszeit!$W$17,Regelungszeit!$X$16,IF(($AH76+AS$15)&lt;Regelungszeit!$W$18,Regelungszeit!$X$17,IF(($AH76+AS$15)&lt;Regelungszeit!$W$19,Regelungszeit!$X$18,IF(($AH76+AS$15)&lt;Regelungszeit!$W$20,Regelungszeit!$X$19,IF(($AH76+AS$15)&lt;Regelungszeit!$W$21,Regelungszeit!$X$20,IF(($AH76+AS$15)&lt;Regelungszeit!$W$22,Regelungszeit!$X$21,IF(($AH76+AS$15)&lt;Regelungszeit!$W$23,Regelungszeit!$X$22,Regelungszeit!$X$23)))))))))</f>
        <v>#N/A</v>
      </c>
      <c r="AT76" s="81" t="e">
        <f>IF(($AH76+AT$15)&lt;Regelungszeit!$W$15,Regelungszeit!$X$14,IF(($AH76+AT$15)&lt;Regelungszeit!$W$16,Regelungszeit!$X$15,IF(($AH76+AT$15)&lt;Regelungszeit!$W$17,Regelungszeit!$X$16,IF(($AH76+AT$15)&lt;Regelungszeit!$W$18,Regelungszeit!$X$17,IF(($AH76+AT$15)&lt;Regelungszeit!$W$19,Regelungszeit!$X$18,IF(($AH76+AT$15)&lt;Regelungszeit!$W$20,Regelungszeit!$X$19,IF(($AH76+AT$15)&lt;Regelungszeit!$W$21,Regelungszeit!$X$20,IF(($AH76+AT$15)&lt;Regelungszeit!$W$22,Regelungszeit!$X$21,IF(($AH76+AT$15)&lt;Regelungszeit!$W$23,Regelungszeit!$X$22,Regelungszeit!$X$23)))))))))</f>
        <v>#N/A</v>
      </c>
      <c r="AU76" s="81" t="e">
        <f>IF(($AH76+AU$15)&lt;Regelungszeit!$W$15,Regelungszeit!$X$14,IF(($AH76+AU$15)&lt;Regelungszeit!$W$16,Regelungszeit!$X$15,IF(($AH76+AU$15)&lt;Regelungszeit!$W$17,Regelungszeit!$X$16,IF(($AH76+AU$15)&lt;Regelungszeit!$W$18,Regelungszeit!$X$17,IF(($AH76+AU$15)&lt;Regelungszeit!$W$19,Regelungszeit!$X$18,IF(($AH76+AU$15)&lt;Regelungszeit!$W$20,Regelungszeit!$X$19,IF(($AH76+AU$15)&lt;Regelungszeit!$W$21,Regelungszeit!$X$20,IF(($AH76+AU$15)&lt;Regelungszeit!$W$22,Regelungszeit!$X$21,IF(($AH76+AU$15)&lt;Regelungszeit!$W$23,Regelungszeit!$X$22,Regelungszeit!$X$23)))))))))</f>
        <v>#N/A</v>
      </c>
      <c r="AV76" s="81" t="e">
        <f>IF(($AH76+AV$15)&lt;Regelungszeit!$W$15,Regelungszeit!$X$14,IF(($AH76+AV$15)&lt;Regelungszeit!$W$16,Regelungszeit!$X$15,IF(($AH76+AV$15)&lt;Regelungszeit!$W$17,Regelungszeit!$X$16,IF(($AH76+AV$15)&lt;Regelungszeit!$W$18,Regelungszeit!$X$17,IF(($AH76+AV$15)&lt;Regelungszeit!$W$19,Regelungszeit!$X$18,IF(($AH76+AV$15)&lt;Regelungszeit!$W$20,Regelungszeit!$X$19,IF(($AH76+AV$15)&lt;Regelungszeit!$W$21,Regelungszeit!$X$20,IF(($AH76+AV$15)&lt;Regelungszeit!$W$22,Regelungszeit!$X$21,IF(($AH76+AV$15)&lt;Regelungszeit!$W$23,Regelungszeit!$X$22,Regelungszeit!$X$23)))))))))</f>
        <v>#N/A</v>
      </c>
      <c r="AW76" s="81" t="e">
        <f>IF(($AH76+AW$15)&lt;Regelungszeit!$W$15,Regelungszeit!$X$14,IF(($AH76+AW$15)&lt;Regelungszeit!$W$16,Regelungszeit!$X$15,IF(($AH76+AW$15)&lt;Regelungszeit!$W$17,Regelungszeit!$X$16,IF(($AH76+AW$15)&lt;Regelungszeit!$W$18,Regelungszeit!$X$17,IF(($AH76+AW$15)&lt;Regelungszeit!$W$19,Regelungszeit!$X$18,IF(($AH76+AW$15)&lt;Regelungszeit!$W$20,Regelungszeit!$X$19,IF(($AH76+AW$15)&lt;Regelungszeit!$W$21,Regelungszeit!$X$20,IF(($AH76+AW$15)&lt;Regelungszeit!$W$22,Regelungszeit!$X$21,IF(($AH76+AW$15)&lt;Regelungszeit!$W$23,Regelungszeit!$X$22,Regelungszeit!$X$23)))))))))</f>
        <v>#N/A</v>
      </c>
      <c r="AX76" s="82" t="e">
        <f t="shared" si="14"/>
        <v>#N/A</v>
      </c>
    </row>
    <row r="77" spans="1:50">
      <c r="A77" s="56" t="e">
        <f>IF(B77=Regelungszeit!$F$31,"Ende Regelung",IF(B77=Regelungszeit!$F$32,"Ende Hochfahrrampe",""))</f>
        <v>#N/A</v>
      </c>
      <c r="B77" s="57">
        <v>63</v>
      </c>
      <c r="C77" s="58" t="e">
        <f t="shared" si="15"/>
        <v>#N/A</v>
      </c>
      <c r="D77" s="59" t="e">
        <f t="shared" si="16"/>
        <v>#N/A</v>
      </c>
      <c r="E77" s="155"/>
      <c r="F77" s="247" t="e">
        <f>MATCH(INT(C77),Zuteilung!A:A,0)</f>
        <v>#N/A</v>
      </c>
      <c r="G77" s="61" t="e">
        <f>IF(OR(C77&lt;INDEX(Zuteilung!C:C,F77),C77&gt;INDEX(Zuteilung!D:D,F77)),FALSE,TRUE)</f>
        <v>#N/A</v>
      </c>
      <c r="H77" s="60" t="e">
        <f>IF(B77&lt;=Regelungszeit!$F$32,H76+Regelungszeit!$F$28,"")</f>
        <v>#N/A</v>
      </c>
      <c r="I77" s="60"/>
      <c r="J77" s="60"/>
      <c r="K77" s="60"/>
      <c r="L77" s="61" t="e">
        <f t="shared" si="17"/>
        <v>#N/A</v>
      </c>
      <c r="M77" s="106" t="e">
        <f t="shared" si="19"/>
        <v>#N/A</v>
      </c>
      <c r="N77" s="61" t="e">
        <f>IF(M77="","",IF(M77=1,0,IF(M77=1,0,Dateneingabe!$G$10*M77)))</f>
        <v>#N/A</v>
      </c>
      <c r="O77" s="252">
        <f t="shared" si="9"/>
        <v>0</v>
      </c>
      <c r="P77" s="63">
        <f>IF(O77="","",O77*(Dateneingabe!$G$10/100))</f>
        <v>0</v>
      </c>
      <c r="Q77" s="63">
        <f t="shared" si="10"/>
        <v>0</v>
      </c>
      <c r="R77" s="63" t="e">
        <f>IF(C77="","",IF(Dateneingabe!$G$17&lt;40909,Zeitreihe!P77,Zeitreihe!Q77))</f>
        <v>#N/A</v>
      </c>
      <c r="S77" s="68" t="str">
        <f>IF($T$14=0,"",IF(H77="","",IF(E77="","Ist-Arbeit fehlt",IF(L77&gt;Dateneingabe!$G$8,"Ist-Arbeit unplausibel",""))))</f>
        <v/>
      </c>
      <c r="T77" s="30">
        <f t="shared" si="18"/>
        <v>0</v>
      </c>
      <c r="U77" s="30">
        <f t="shared" si="6"/>
        <v>0</v>
      </c>
      <c r="X77" s="80"/>
      <c r="Y77" s="79"/>
      <c r="Z77" s="81"/>
      <c r="AA77" s="81"/>
      <c r="AB77" s="81"/>
      <c r="AC77" s="81"/>
      <c r="AD77" s="81"/>
      <c r="AE77" s="81"/>
      <c r="AF77" s="30" t="e">
        <f t="shared" si="20"/>
        <v>#N/A</v>
      </c>
      <c r="AG77" s="80" t="e">
        <f t="shared" si="11"/>
        <v>#N/A</v>
      </c>
      <c r="AH77" s="79" t="e">
        <f t="shared" si="21"/>
        <v>#N/A</v>
      </c>
      <c r="AI77" s="81" t="e">
        <f>IF(($AH77+AI$15)&lt;Regelungszeit!$W$15,Regelungszeit!$X$14,IF(($AH77+AI$15)&lt;Regelungszeit!$W$16,Regelungszeit!$X$15,IF(($AH77+AI$15)&lt;Regelungszeit!$W$17,Regelungszeit!$X$16,IF(($AH77+AI$15)&lt;Regelungszeit!$W$18,Regelungszeit!$X$17,IF(($AH77+AI$15)&lt;Regelungszeit!$W$19,Regelungszeit!$X$18,IF(($AH77+AI$15)&lt;Regelungszeit!$W$20,Regelungszeit!$X$19,IF(($AH77+AI$15)&lt;Regelungszeit!$W$21,Regelungszeit!$X$20,IF(($AH77+AI$15)&lt;Regelungszeit!$W$22,Regelungszeit!$X$21,IF(($AH77+AI$15)&lt;Regelungszeit!$W$23,Regelungszeit!$X$22,Regelungszeit!$X$23)))))))))</f>
        <v>#N/A</v>
      </c>
      <c r="AJ77" s="81" t="e">
        <f>IF(($AH77+AJ$15)&lt;Regelungszeit!$W$15,Regelungszeit!$X$14,IF(($AH77+AJ$15)&lt;Regelungszeit!$W$16,Regelungszeit!$X$15,IF(($AH77+AJ$15)&lt;Regelungszeit!$W$17,Regelungszeit!$X$16,IF(($AH77+AJ$15)&lt;Regelungszeit!$W$18,Regelungszeit!$X$17,IF(($AH77+AJ$15)&lt;Regelungszeit!$W$19,Regelungszeit!$X$18,IF(($AH77+AJ$15)&lt;Regelungszeit!$W$20,Regelungszeit!$X$19,IF(($AH77+AJ$15)&lt;Regelungszeit!$W$21,Regelungszeit!$X$20,IF(($AH77+AJ$15)&lt;Regelungszeit!$W$22,Regelungszeit!$X$21,IF(($AH77+AJ$15)&lt;Regelungszeit!$W$23,Regelungszeit!$X$22,Regelungszeit!$X$23)))))))))</f>
        <v>#N/A</v>
      </c>
      <c r="AK77" s="81" t="e">
        <f>IF(($AH77+AK$15)&lt;Regelungszeit!$W$15,Regelungszeit!$X$14,IF(($AH77+AK$15)&lt;Regelungszeit!$W$16,Regelungszeit!$X$15,IF(($AH77+AK$15)&lt;Regelungszeit!$W$17,Regelungszeit!$X$16,IF(($AH77+AK$15)&lt;Regelungszeit!$W$18,Regelungszeit!$X$17,IF(($AH77+AK$15)&lt;Regelungszeit!$W$19,Regelungszeit!$X$18,IF(($AH77+AK$15)&lt;Regelungszeit!$W$20,Regelungszeit!$X$19,IF(($AH77+AK$15)&lt;Regelungszeit!$W$21,Regelungszeit!$X$20,IF(($AH77+AK$15)&lt;Regelungszeit!$W$22,Regelungszeit!$X$21,IF(($AH77+AK$15)&lt;Regelungszeit!$W$23,Regelungszeit!$X$22,Regelungszeit!$X$23)))))))))</f>
        <v>#N/A</v>
      </c>
      <c r="AL77" s="81" t="e">
        <f>IF(($AH77+AL$15)&lt;Regelungszeit!$W$15,Regelungszeit!$X$14,IF(($AH77+AL$15)&lt;Regelungszeit!$W$16,Regelungszeit!$X$15,IF(($AH77+AL$15)&lt;Regelungszeit!$W$17,Regelungszeit!$X$16,IF(($AH77+AL$15)&lt;Regelungszeit!$W$18,Regelungszeit!$X$17,IF(($AH77+AL$15)&lt;Regelungszeit!$W$19,Regelungszeit!$X$18,IF(($AH77+AL$15)&lt;Regelungszeit!$W$20,Regelungszeit!$X$19,IF(($AH77+AL$15)&lt;Regelungszeit!$W$21,Regelungszeit!$X$20,IF(($AH77+AL$15)&lt;Regelungszeit!$W$22,Regelungszeit!$X$21,IF(($AH77+AL$15)&lt;Regelungszeit!$W$23,Regelungszeit!$X$22,Regelungszeit!$X$23)))))))))</f>
        <v>#N/A</v>
      </c>
      <c r="AM77" s="81" t="e">
        <f>IF(($AH77+AM$15)&lt;Regelungszeit!$W$15,Regelungszeit!$X$14,IF(($AH77+AM$15)&lt;Regelungszeit!$W$16,Regelungszeit!$X$15,IF(($AH77+AM$15)&lt;Regelungszeit!$W$17,Regelungszeit!$X$16,IF(($AH77+AM$15)&lt;Regelungszeit!$W$18,Regelungszeit!$X$17,IF(($AH77+AM$15)&lt;Regelungszeit!$W$19,Regelungszeit!$X$18,IF(($AH77+AM$15)&lt;Regelungszeit!$W$20,Regelungszeit!$X$19,IF(($AH77+AM$15)&lt;Regelungszeit!$W$21,Regelungszeit!$X$20,IF(($AH77+AM$15)&lt;Regelungszeit!$W$22,Regelungszeit!$X$21,IF(($AH77+AM$15)&lt;Regelungszeit!$W$23,Regelungszeit!$X$22,Regelungszeit!$X$23)))))))))</f>
        <v>#N/A</v>
      </c>
      <c r="AN77" s="81" t="e">
        <f>IF(($AH77+AN$15)&lt;Regelungszeit!$W$15,Regelungszeit!$X$14,IF(($AH77+AN$15)&lt;Regelungszeit!$W$16,Regelungszeit!$X$15,IF(($AH77+AN$15)&lt;Regelungszeit!$W$17,Regelungszeit!$X$16,IF(($AH77+AN$15)&lt;Regelungszeit!$W$18,Regelungszeit!$X$17,IF(($AH77+AN$15)&lt;Regelungszeit!$W$19,Regelungszeit!$X$18,IF(($AH77+AN$15)&lt;Regelungszeit!$W$20,Regelungszeit!$X$19,IF(($AH77+AN$15)&lt;Regelungszeit!$W$21,Regelungszeit!$X$20,IF(($AH77+AN$15)&lt;Regelungszeit!$W$22,Regelungszeit!$X$21,IF(($AH77+AN$15)&lt;Regelungszeit!$W$23,Regelungszeit!$X$22,Regelungszeit!$X$23)))))))))</f>
        <v>#N/A</v>
      </c>
      <c r="AO77" s="81" t="e">
        <f>IF(($AH77+AO$15)&lt;Regelungszeit!$W$15,Regelungszeit!$X$14,IF(($AH77+AO$15)&lt;Regelungszeit!$W$16,Regelungszeit!$X$15,IF(($AH77+AO$15)&lt;Regelungszeit!$W$17,Regelungszeit!$X$16,IF(($AH77+AO$15)&lt;Regelungszeit!$W$18,Regelungszeit!$X$17,IF(($AH77+AO$15)&lt;Regelungszeit!$W$19,Regelungszeit!$X$18,IF(($AH77+AO$15)&lt;Regelungszeit!$W$20,Regelungszeit!$X$19,IF(($AH77+AO$15)&lt;Regelungszeit!$W$21,Regelungszeit!$X$20,IF(($AH77+AO$15)&lt;Regelungszeit!$W$22,Regelungszeit!$X$21,IF(($AH77+AO$15)&lt;Regelungszeit!$W$23,Regelungszeit!$X$22,Regelungszeit!$X$23)))))))))</f>
        <v>#N/A</v>
      </c>
      <c r="AP77" s="81" t="e">
        <f>IF(($AH77+AP$15)&lt;Regelungszeit!$W$15,Regelungszeit!$X$14,IF(($AH77+AP$15)&lt;Regelungszeit!$W$16,Regelungszeit!$X$15,IF(($AH77+AP$15)&lt;Regelungszeit!$W$17,Regelungszeit!$X$16,IF(($AH77+AP$15)&lt;Regelungszeit!$W$18,Regelungszeit!$X$17,IF(($AH77+AP$15)&lt;Regelungszeit!$W$19,Regelungszeit!$X$18,IF(($AH77+AP$15)&lt;Regelungszeit!$W$20,Regelungszeit!$X$19,IF(($AH77+AP$15)&lt;Regelungszeit!$W$21,Regelungszeit!$X$20,IF(($AH77+AP$15)&lt;Regelungszeit!$W$22,Regelungszeit!$X$21,IF(($AH77+AP$15)&lt;Regelungszeit!$W$23,Regelungszeit!$X$22,Regelungszeit!$X$23)))))))))</f>
        <v>#N/A</v>
      </c>
      <c r="AQ77" s="81" t="e">
        <f>IF(($AH77+AQ$15)&lt;Regelungszeit!$W$15,Regelungszeit!$X$14,IF(($AH77+AQ$15)&lt;Regelungszeit!$W$16,Regelungszeit!$X$15,IF(($AH77+AQ$15)&lt;Regelungszeit!$W$17,Regelungszeit!$X$16,IF(($AH77+AQ$15)&lt;Regelungszeit!$W$18,Regelungszeit!$X$17,IF(($AH77+AQ$15)&lt;Regelungszeit!$W$19,Regelungszeit!$X$18,IF(($AH77+AQ$15)&lt;Regelungszeit!$W$20,Regelungszeit!$X$19,IF(($AH77+AQ$15)&lt;Regelungszeit!$W$21,Regelungszeit!$X$20,IF(($AH77+AQ$15)&lt;Regelungszeit!$W$22,Regelungszeit!$X$21,IF(($AH77+AQ$15)&lt;Regelungszeit!$W$23,Regelungszeit!$X$22,Regelungszeit!$X$23)))))))))</f>
        <v>#N/A</v>
      </c>
      <c r="AR77" s="81" t="e">
        <f>IF(($AH77+AR$15)&lt;Regelungszeit!$W$15,Regelungszeit!$X$14,IF(($AH77+AR$15)&lt;Regelungszeit!$W$16,Regelungszeit!$X$15,IF(($AH77+AR$15)&lt;Regelungszeit!$W$17,Regelungszeit!$X$16,IF(($AH77+AR$15)&lt;Regelungszeit!$W$18,Regelungszeit!$X$17,IF(($AH77+AR$15)&lt;Regelungszeit!$W$19,Regelungszeit!$X$18,IF(($AH77+AR$15)&lt;Regelungszeit!$W$20,Regelungszeit!$X$19,IF(($AH77+AR$15)&lt;Regelungszeit!$W$21,Regelungszeit!$X$20,IF(($AH77+AR$15)&lt;Regelungszeit!$W$22,Regelungszeit!$X$21,IF(($AH77+AR$15)&lt;Regelungszeit!$W$23,Regelungszeit!$X$22,Regelungszeit!$X$23)))))))))</f>
        <v>#N/A</v>
      </c>
      <c r="AS77" s="81" t="e">
        <f>IF(($AH77+AS$15)&lt;Regelungszeit!$W$15,Regelungszeit!$X$14,IF(($AH77+AS$15)&lt;Regelungszeit!$W$16,Regelungszeit!$X$15,IF(($AH77+AS$15)&lt;Regelungszeit!$W$17,Regelungszeit!$X$16,IF(($AH77+AS$15)&lt;Regelungszeit!$W$18,Regelungszeit!$X$17,IF(($AH77+AS$15)&lt;Regelungszeit!$W$19,Regelungszeit!$X$18,IF(($AH77+AS$15)&lt;Regelungszeit!$W$20,Regelungszeit!$X$19,IF(($AH77+AS$15)&lt;Regelungszeit!$W$21,Regelungszeit!$X$20,IF(($AH77+AS$15)&lt;Regelungszeit!$W$22,Regelungszeit!$X$21,IF(($AH77+AS$15)&lt;Regelungszeit!$W$23,Regelungszeit!$X$22,Regelungszeit!$X$23)))))))))</f>
        <v>#N/A</v>
      </c>
      <c r="AT77" s="81" t="e">
        <f>IF(($AH77+AT$15)&lt;Regelungszeit!$W$15,Regelungszeit!$X$14,IF(($AH77+AT$15)&lt;Regelungszeit!$W$16,Regelungszeit!$X$15,IF(($AH77+AT$15)&lt;Regelungszeit!$W$17,Regelungszeit!$X$16,IF(($AH77+AT$15)&lt;Regelungszeit!$W$18,Regelungszeit!$X$17,IF(($AH77+AT$15)&lt;Regelungszeit!$W$19,Regelungszeit!$X$18,IF(($AH77+AT$15)&lt;Regelungszeit!$W$20,Regelungszeit!$X$19,IF(($AH77+AT$15)&lt;Regelungszeit!$W$21,Regelungszeit!$X$20,IF(($AH77+AT$15)&lt;Regelungszeit!$W$22,Regelungszeit!$X$21,IF(($AH77+AT$15)&lt;Regelungszeit!$W$23,Regelungszeit!$X$22,Regelungszeit!$X$23)))))))))</f>
        <v>#N/A</v>
      </c>
      <c r="AU77" s="81" t="e">
        <f>IF(($AH77+AU$15)&lt;Regelungszeit!$W$15,Regelungszeit!$X$14,IF(($AH77+AU$15)&lt;Regelungszeit!$W$16,Regelungszeit!$X$15,IF(($AH77+AU$15)&lt;Regelungszeit!$W$17,Regelungszeit!$X$16,IF(($AH77+AU$15)&lt;Regelungszeit!$W$18,Regelungszeit!$X$17,IF(($AH77+AU$15)&lt;Regelungszeit!$W$19,Regelungszeit!$X$18,IF(($AH77+AU$15)&lt;Regelungszeit!$W$20,Regelungszeit!$X$19,IF(($AH77+AU$15)&lt;Regelungszeit!$W$21,Regelungszeit!$X$20,IF(($AH77+AU$15)&lt;Regelungszeit!$W$22,Regelungszeit!$X$21,IF(($AH77+AU$15)&lt;Regelungszeit!$W$23,Regelungszeit!$X$22,Regelungszeit!$X$23)))))))))</f>
        <v>#N/A</v>
      </c>
      <c r="AV77" s="81" t="e">
        <f>IF(($AH77+AV$15)&lt;Regelungszeit!$W$15,Regelungszeit!$X$14,IF(($AH77+AV$15)&lt;Regelungszeit!$W$16,Regelungszeit!$X$15,IF(($AH77+AV$15)&lt;Regelungszeit!$W$17,Regelungszeit!$X$16,IF(($AH77+AV$15)&lt;Regelungszeit!$W$18,Regelungszeit!$X$17,IF(($AH77+AV$15)&lt;Regelungszeit!$W$19,Regelungszeit!$X$18,IF(($AH77+AV$15)&lt;Regelungszeit!$W$20,Regelungszeit!$X$19,IF(($AH77+AV$15)&lt;Regelungszeit!$W$21,Regelungszeit!$X$20,IF(($AH77+AV$15)&lt;Regelungszeit!$W$22,Regelungszeit!$X$21,IF(($AH77+AV$15)&lt;Regelungszeit!$W$23,Regelungszeit!$X$22,Regelungszeit!$X$23)))))))))</f>
        <v>#N/A</v>
      </c>
      <c r="AW77" s="81" t="e">
        <f>IF(($AH77+AW$15)&lt;Regelungszeit!$W$15,Regelungszeit!$X$14,IF(($AH77+AW$15)&lt;Regelungszeit!$W$16,Regelungszeit!$X$15,IF(($AH77+AW$15)&lt;Regelungszeit!$W$17,Regelungszeit!$X$16,IF(($AH77+AW$15)&lt;Regelungszeit!$W$18,Regelungszeit!$X$17,IF(($AH77+AW$15)&lt;Regelungszeit!$W$19,Regelungszeit!$X$18,IF(($AH77+AW$15)&lt;Regelungszeit!$W$20,Regelungszeit!$X$19,IF(($AH77+AW$15)&lt;Regelungszeit!$W$21,Regelungszeit!$X$20,IF(($AH77+AW$15)&lt;Regelungszeit!$W$22,Regelungszeit!$X$21,IF(($AH77+AW$15)&lt;Regelungszeit!$W$23,Regelungszeit!$X$22,Regelungszeit!$X$23)))))))))</f>
        <v>#N/A</v>
      </c>
      <c r="AX77" s="82" t="e">
        <f t="shared" si="14"/>
        <v>#N/A</v>
      </c>
    </row>
    <row r="78" spans="1:50">
      <c r="A78" s="56" t="e">
        <f>IF(B78=Regelungszeit!$F$31,"Ende Regelung",IF(B78=Regelungszeit!$F$32,"Ende Hochfahrrampe",""))</f>
        <v>#N/A</v>
      </c>
      <c r="B78" s="57">
        <v>64</v>
      </c>
      <c r="C78" s="58" t="e">
        <f t="shared" si="15"/>
        <v>#N/A</v>
      </c>
      <c r="D78" s="59" t="e">
        <f t="shared" si="16"/>
        <v>#N/A</v>
      </c>
      <c r="E78" s="155"/>
      <c r="F78" s="247" t="e">
        <f>MATCH(INT(C78),Zuteilung!A:A,0)</f>
        <v>#N/A</v>
      </c>
      <c r="G78" s="61" t="e">
        <f>IF(OR(C78&lt;INDEX(Zuteilung!C:C,F78),C78&gt;INDEX(Zuteilung!D:D,F78)),FALSE,TRUE)</f>
        <v>#N/A</v>
      </c>
      <c r="H78" s="60" t="e">
        <f>IF(B78&lt;=Regelungszeit!$F$32,H77+Regelungszeit!$F$28,"")</f>
        <v>#N/A</v>
      </c>
      <c r="I78" s="60"/>
      <c r="J78" s="60"/>
      <c r="K78" s="60"/>
      <c r="L78" s="61" t="e">
        <f t="shared" si="17"/>
        <v>#N/A</v>
      </c>
      <c r="M78" s="106" t="e">
        <f t="shared" si="19"/>
        <v>#N/A</v>
      </c>
      <c r="N78" s="61" t="e">
        <f>IF(M78="","",IF(M78=1,0,IF(M78=1,0,Dateneingabe!$G$10*M78)))</f>
        <v>#N/A</v>
      </c>
      <c r="O78" s="252">
        <f t="shared" si="9"/>
        <v>0</v>
      </c>
      <c r="P78" s="63">
        <f>IF(O78="","",O78*(Dateneingabe!$G$10/100))</f>
        <v>0</v>
      </c>
      <c r="Q78" s="63">
        <f t="shared" si="10"/>
        <v>0</v>
      </c>
      <c r="R78" s="63" t="e">
        <f>IF(C78="","",IF(Dateneingabe!$G$17&lt;40909,Zeitreihe!P78,Zeitreihe!Q78))</f>
        <v>#N/A</v>
      </c>
      <c r="S78" s="68" t="str">
        <f>IF($T$14=0,"",IF(H78="","",IF(E78="","Ist-Arbeit fehlt",IF(L78&gt;Dateneingabe!$G$8,"Ist-Arbeit unplausibel",""))))</f>
        <v/>
      </c>
      <c r="T78" s="30">
        <f t="shared" si="18"/>
        <v>0</v>
      </c>
      <c r="U78" s="30">
        <f t="shared" si="6"/>
        <v>0</v>
      </c>
      <c r="X78" s="80"/>
      <c r="Y78" s="79"/>
      <c r="Z78" s="81"/>
      <c r="AA78" s="81"/>
      <c r="AB78" s="81"/>
      <c r="AC78" s="81"/>
      <c r="AD78" s="81"/>
      <c r="AE78" s="81"/>
      <c r="AF78" s="30" t="e">
        <f t="shared" si="20"/>
        <v>#N/A</v>
      </c>
      <c r="AG78" s="80" t="e">
        <f t="shared" si="11"/>
        <v>#N/A</v>
      </c>
      <c r="AH78" s="79" t="e">
        <f t="shared" si="21"/>
        <v>#N/A</v>
      </c>
      <c r="AI78" s="81" t="e">
        <f>IF(($AH78+AI$15)&lt;Regelungszeit!$W$15,Regelungszeit!$X$14,IF(($AH78+AI$15)&lt;Regelungszeit!$W$16,Regelungszeit!$X$15,IF(($AH78+AI$15)&lt;Regelungszeit!$W$17,Regelungszeit!$X$16,IF(($AH78+AI$15)&lt;Regelungszeit!$W$18,Regelungszeit!$X$17,IF(($AH78+AI$15)&lt;Regelungszeit!$W$19,Regelungszeit!$X$18,IF(($AH78+AI$15)&lt;Regelungszeit!$W$20,Regelungszeit!$X$19,IF(($AH78+AI$15)&lt;Regelungszeit!$W$21,Regelungszeit!$X$20,IF(($AH78+AI$15)&lt;Regelungszeit!$W$22,Regelungszeit!$X$21,IF(($AH78+AI$15)&lt;Regelungszeit!$W$23,Regelungszeit!$X$22,Regelungszeit!$X$23)))))))))</f>
        <v>#N/A</v>
      </c>
      <c r="AJ78" s="81" t="e">
        <f>IF(($AH78+AJ$15)&lt;Regelungszeit!$W$15,Regelungszeit!$X$14,IF(($AH78+AJ$15)&lt;Regelungszeit!$W$16,Regelungszeit!$X$15,IF(($AH78+AJ$15)&lt;Regelungszeit!$W$17,Regelungszeit!$X$16,IF(($AH78+AJ$15)&lt;Regelungszeit!$W$18,Regelungszeit!$X$17,IF(($AH78+AJ$15)&lt;Regelungszeit!$W$19,Regelungszeit!$X$18,IF(($AH78+AJ$15)&lt;Regelungszeit!$W$20,Regelungszeit!$X$19,IF(($AH78+AJ$15)&lt;Regelungszeit!$W$21,Regelungszeit!$X$20,IF(($AH78+AJ$15)&lt;Regelungszeit!$W$22,Regelungszeit!$X$21,IF(($AH78+AJ$15)&lt;Regelungszeit!$W$23,Regelungszeit!$X$22,Regelungszeit!$X$23)))))))))</f>
        <v>#N/A</v>
      </c>
      <c r="AK78" s="81" t="e">
        <f>IF(($AH78+AK$15)&lt;Regelungszeit!$W$15,Regelungszeit!$X$14,IF(($AH78+AK$15)&lt;Regelungszeit!$W$16,Regelungszeit!$X$15,IF(($AH78+AK$15)&lt;Regelungszeit!$W$17,Regelungszeit!$X$16,IF(($AH78+AK$15)&lt;Regelungszeit!$W$18,Regelungszeit!$X$17,IF(($AH78+AK$15)&lt;Regelungszeit!$W$19,Regelungszeit!$X$18,IF(($AH78+AK$15)&lt;Regelungszeit!$W$20,Regelungszeit!$X$19,IF(($AH78+AK$15)&lt;Regelungszeit!$W$21,Regelungszeit!$X$20,IF(($AH78+AK$15)&lt;Regelungszeit!$W$22,Regelungszeit!$X$21,IF(($AH78+AK$15)&lt;Regelungszeit!$W$23,Regelungszeit!$X$22,Regelungszeit!$X$23)))))))))</f>
        <v>#N/A</v>
      </c>
      <c r="AL78" s="81" t="e">
        <f>IF(($AH78+AL$15)&lt;Regelungszeit!$W$15,Regelungszeit!$X$14,IF(($AH78+AL$15)&lt;Regelungszeit!$W$16,Regelungszeit!$X$15,IF(($AH78+AL$15)&lt;Regelungszeit!$W$17,Regelungszeit!$X$16,IF(($AH78+AL$15)&lt;Regelungszeit!$W$18,Regelungszeit!$X$17,IF(($AH78+AL$15)&lt;Regelungszeit!$W$19,Regelungszeit!$X$18,IF(($AH78+AL$15)&lt;Regelungszeit!$W$20,Regelungszeit!$X$19,IF(($AH78+AL$15)&lt;Regelungszeit!$W$21,Regelungszeit!$X$20,IF(($AH78+AL$15)&lt;Regelungszeit!$W$22,Regelungszeit!$X$21,IF(($AH78+AL$15)&lt;Regelungszeit!$W$23,Regelungszeit!$X$22,Regelungszeit!$X$23)))))))))</f>
        <v>#N/A</v>
      </c>
      <c r="AM78" s="81" t="e">
        <f>IF(($AH78+AM$15)&lt;Regelungszeit!$W$15,Regelungszeit!$X$14,IF(($AH78+AM$15)&lt;Regelungszeit!$W$16,Regelungszeit!$X$15,IF(($AH78+AM$15)&lt;Regelungszeit!$W$17,Regelungszeit!$X$16,IF(($AH78+AM$15)&lt;Regelungszeit!$W$18,Regelungszeit!$X$17,IF(($AH78+AM$15)&lt;Regelungszeit!$W$19,Regelungszeit!$X$18,IF(($AH78+AM$15)&lt;Regelungszeit!$W$20,Regelungszeit!$X$19,IF(($AH78+AM$15)&lt;Regelungszeit!$W$21,Regelungszeit!$X$20,IF(($AH78+AM$15)&lt;Regelungszeit!$W$22,Regelungszeit!$X$21,IF(($AH78+AM$15)&lt;Regelungszeit!$W$23,Regelungszeit!$X$22,Regelungszeit!$X$23)))))))))</f>
        <v>#N/A</v>
      </c>
      <c r="AN78" s="81" t="e">
        <f>IF(($AH78+AN$15)&lt;Regelungszeit!$W$15,Regelungszeit!$X$14,IF(($AH78+AN$15)&lt;Regelungszeit!$W$16,Regelungszeit!$X$15,IF(($AH78+AN$15)&lt;Regelungszeit!$W$17,Regelungszeit!$X$16,IF(($AH78+AN$15)&lt;Regelungszeit!$W$18,Regelungszeit!$X$17,IF(($AH78+AN$15)&lt;Regelungszeit!$W$19,Regelungszeit!$X$18,IF(($AH78+AN$15)&lt;Regelungszeit!$W$20,Regelungszeit!$X$19,IF(($AH78+AN$15)&lt;Regelungszeit!$W$21,Regelungszeit!$X$20,IF(($AH78+AN$15)&lt;Regelungszeit!$W$22,Regelungszeit!$X$21,IF(($AH78+AN$15)&lt;Regelungszeit!$W$23,Regelungszeit!$X$22,Regelungszeit!$X$23)))))))))</f>
        <v>#N/A</v>
      </c>
      <c r="AO78" s="81" t="e">
        <f>IF(($AH78+AO$15)&lt;Regelungszeit!$W$15,Regelungszeit!$X$14,IF(($AH78+AO$15)&lt;Regelungszeit!$W$16,Regelungszeit!$X$15,IF(($AH78+AO$15)&lt;Regelungszeit!$W$17,Regelungszeit!$X$16,IF(($AH78+AO$15)&lt;Regelungszeit!$W$18,Regelungszeit!$X$17,IF(($AH78+AO$15)&lt;Regelungszeit!$W$19,Regelungszeit!$X$18,IF(($AH78+AO$15)&lt;Regelungszeit!$W$20,Regelungszeit!$X$19,IF(($AH78+AO$15)&lt;Regelungszeit!$W$21,Regelungszeit!$X$20,IF(($AH78+AO$15)&lt;Regelungszeit!$W$22,Regelungszeit!$X$21,IF(($AH78+AO$15)&lt;Regelungszeit!$W$23,Regelungszeit!$X$22,Regelungszeit!$X$23)))))))))</f>
        <v>#N/A</v>
      </c>
      <c r="AP78" s="81" t="e">
        <f>IF(($AH78+AP$15)&lt;Regelungszeit!$W$15,Regelungszeit!$X$14,IF(($AH78+AP$15)&lt;Regelungszeit!$W$16,Regelungszeit!$X$15,IF(($AH78+AP$15)&lt;Regelungszeit!$W$17,Regelungszeit!$X$16,IF(($AH78+AP$15)&lt;Regelungszeit!$W$18,Regelungszeit!$X$17,IF(($AH78+AP$15)&lt;Regelungszeit!$W$19,Regelungszeit!$X$18,IF(($AH78+AP$15)&lt;Regelungszeit!$W$20,Regelungszeit!$X$19,IF(($AH78+AP$15)&lt;Regelungszeit!$W$21,Regelungszeit!$X$20,IF(($AH78+AP$15)&lt;Regelungszeit!$W$22,Regelungszeit!$X$21,IF(($AH78+AP$15)&lt;Regelungszeit!$W$23,Regelungszeit!$X$22,Regelungszeit!$X$23)))))))))</f>
        <v>#N/A</v>
      </c>
      <c r="AQ78" s="81" t="e">
        <f>IF(($AH78+AQ$15)&lt;Regelungszeit!$W$15,Regelungszeit!$X$14,IF(($AH78+AQ$15)&lt;Regelungszeit!$W$16,Regelungszeit!$X$15,IF(($AH78+AQ$15)&lt;Regelungszeit!$W$17,Regelungszeit!$X$16,IF(($AH78+AQ$15)&lt;Regelungszeit!$W$18,Regelungszeit!$X$17,IF(($AH78+AQ$15)&lt;Regelungszeit!$W$19,Regelungszeit!$X$18,IF(($AH78+AQ$15)&lt;Regelungszeit!$W$20,Regelungszeit!$X$19,IF(($AH78+AQ$15)&lt;Regelungszeit!$W$21,Regelungszeit!$X$20,IF(($AH78+AQ$15)&lt;Regelungszeit!$W$22,Regelungszeit!$X$21,IF(($AH78+AQ$15)&lt;Regelungszeit!$W$23,Regelungszeit!$X$22,Regelungszeit!$X$23)))))))))</f>
        <v>#N/A</v>
      </c>
      <c r="AR78" s="81" t="e">
        <f>IF(($AH78+AR$15)&lt;Regelungszeit!$W$15,Regelungszeit!$X$14,IF(($AH78+AR$15)&lt;Regelungszeit!$W$16,Regelungszeit!$X$15,IF(($AH78+AR$15)&lt;Regelungszeit!$W$17,Regelungszeit!$X$16,IF(($AH78+AR$15)&lt;Regelungszeit!$W$18,Regelungszeit!$X$17,IF(($AH78+AR$15)&lt;Regelungszeit!$W$19,Regelungszeit!$X$18,IF(($AH78+AR$15)&lt;Regelungszeit!$W$20,Regelungszeit!$X$19,IF(($AH78+AR$15)&lt;Regelungszeit!$W$21,Regelungszeit!$X$20,IF(($AH78+AR$15)&lt;Regelungszeit!$W$22,Regelungszeit!$X$21,IF(($AH78+AR$15)&lt;Regelungszeit!$W$23,Regelungszeit!$X$22,Regelungszeit!$X$23)))))))))</f>
        <v>#N/A</v>
      </c>
      <c r="AS78" s="81" t="e">
        <f>IF(($AH78+AS$15)&lt;Regelungszeit!$W$15,Regelungszeit!$X$14,IF(($AH78+AS$15)&lt;Regelungszeit!$W$16,Regelungszeit!$X$15,IF(($AH78+AS$15)&lt;Regelungszeit!$W$17,Regelungszeit!$X$16,IF(($AH78+AS$15)&lt;Regelungszeit!$W$18,Regelungszeit!$X$17,IF(($AH78+AS$15)&lt;Regelungszeit!$W$19,Regelungszeit!$X$18,IF(($AH78+AS$15)&lt;Regelungszeit!$W$20,Regelungszeit!$X$19,IF(($AH78+AS$15)&lt;Regelungszeit!$W$21,Regelungszeit!$X$20,IF(($AH78+AS$15)&lt;Regelungszeit!$W$22,Regelungszeit!$X$21,IF(($AH78+AS$15)&lt;Regelungszeit!$W$23,Regelungszeit!$X$22,Regelungszeit!$X$23)))))))))</f>
        <v>#N/A</v>
      </c>
      <c r="AT78" s="81" t="e">
        <f>IF(($AH78+AT$15)&lt;Regelungszeit!$W$15,Regelungszeit!$X$14,IF(($AH78+AT$15)&lt;Regelungszeit!$W$16,Regelungszeit!$X$15,IF(($AH78+AT$15)&lt;Regelungszeit!$W$17,Regelungszeit!$X$16,IF(($AH78+AT$15)&lt;Regelungszeit!$W$18,Regelungszeit!$X$17,IF(($AH78+AT$15)&lt;Regelungszeit!$W$19,Regelungszeit!$X$18,IF(($AH78+AT$15)&lt;Regelungszeit!$W$20,Regelungszeit!$X$19,IF(($AH78+AT$15)&lt;Regelungszeit!$W$21,Regelungszeit!$X$20,IF(($AH78+AT$15)&lt;Regelungszeit!$W$22,Regelungszeit!$X$21,IF(($AH78+AT$15)&lt;Regelungszeit!$W$23,Regelungszeit!$X$22,Regelungszeit!$X$23)))))))))</f>
        <v>#N/A</v>
      </c>
      <c r="AU78" s="81" t="e">
        <f>IF(($AH78+AU$15)&lt;Regelungszeit!$W$15,Regelungszeit!$X$14,IF(($AH78+AU$15)&lt;Regelungszeit!$W$16,Regelungszeit!$X$15,IF(($AH78+AU$15)&lt;Regelungszeit!$W$17,Regelungszeit!$X$16,IF(($AH78+AU$15)&lt;Regelungszeit!$W$18,Regelungszeit!$X$17,IF(($AH78+AU$15)&lt;Regelungszeit!$W$19,Regelungszeit!$X$18,IF(($AH78+AU$15)&lt;Regelungszeit!$W$20,Regelungszeit!$X$19,IF(($AH78+AU$15)&lt;Regelungszeit!$W$21,Regelungszeit!$X$20,IF(($AH78+AU$15)&lt;Regelungszeit!$W$22,Regelungszeit!$X$21,IF(($AH78+AU$15)&lt;Regelungszeit!$W$23,Regelungszeit!$X$22,Regelungszeit!$X$23)))))))))</f>
        <v>#N/A</v>
      </c>
      <c r="AV78" s="81" t="e">
        <f>IF(($AH78+AV$15)&lt;Regelungszeit!$W$15,Regelungszeit!$X$14,IF(($AH78+AV$15)&lt;Regelungszeit!$W$16,Regelungszeit!$X$15,IF(($AH78+AV$15)&lt;Regelungszeit!$W$17,Regelungszeit!$X$16,IF(($AH78+AV$15)&lt;Regelungszeit!$W$18,Regelungszeit!$X$17,IF(($AH78+AV$15)&lt;Regelungszeit!$W$19,Regelungszeit!$X$18,IF(($AH78+AV$15)&lt;Regelungszeit!$W$20,Regelungszeit!$X$19,IF(($AH78+AV$15)&lt;Regelungszeit!$W$21,Regelungszeit!$X$20,IF(($AH78+AV$15)&lt;Regelungszeit!$W$22,Regelungszeit!$X$21,IF(($AH78+AV$15)&lt;Regelungszeit!$W$23,Regelungszeit!$X$22,Regelungszeit!$X$23)))))))))</f>
        <v>#N/A</v>
      </c>
      <c r="AW78" s="81" t="e">
        <f>IF(($AH78+AW$15)&lt;Regelungszeit!$W$15,Regelungszeit!$X$14,IF(($AH78+AW$15)&lt;Regelungszeit!$W$16,Regelungszeit!$X$15,IF(($AH78+AW$15)&lt;Regelungszeit!$W$17,Regelungszeit!$X$16,IF(($AH78+AW$15)&lt;Regelungszeit!$W$18,Regelungszeit!$X$17,IF(($AH78+AW$15)&lt;Regelungszeit!$W$19,Regelungszeit!$X$18,IF(($AH78+AW$15)&lt;Regelungszeit!$W$20,Regelungszeit!$X$19,IF(($AH78+AW$15)&lt;Regelungszeit!$W$21,Regelungszeit!$X$20,IF(($AH78+AW$15)&lt;Regelungszeit!$W$22,Regelungszeit!$X$21,IF(($AH78+AW$15)&lt;Regelungszeit!$W$23,Regelungszeit!$X$22,Regelungszeit!$X$23)))))))))</f>
        <v>#N/A</v>
      </c>
      <c r="AX78" s="82" t="e">
        <f t="shared" si="14"/>
        <v>#N/A</v>
      </c>
    </row>
    <row r="79" spans="1:50">
      <c r="A79" s="56" t="e">
        <f>IF(B79=Regelungszeit!$F$31,"Ende Regelung",IF(B79=Regelungszeit!$F$32,"Ende Hochfahrrampe",""))</f>
        <v>#N/A</v>
      </c>
      <c r="B79" s="57">
        <v>65</v>
      </c>
      <c r="C79" s="58" t="e">
        <f t="shared" si="15"/>
        <v>#N/A</v>
      </c>
      <c r="D79" s="59" t="e">
        <f t="shared" si="16"/>
        <v>#N/A</v>
      </c>
      <c r="E79" s="155"/>
      <c r="F79" s="247" t="e">
        <f>MATCH(INT(C79),Zuteilung!A:A,0)</f>
        <v>#N/A</v>
      </c>
      <c r="G79" s="61" t="e">
        <f>IF(OR(C79&lt;INDEX(Zuteilung!C:C,F79),C79&gt;INDEX(Zuteilung!D:D,F79)),FALSE,TRUE)</f>
        <v>#N/A</v>
      </c>
      <c r="H79" s="60" t="e">
        <f>IF(B79&lt;=Regelungszeit!$F$32,H78+Regelungszeit!$F$28,"")</f>
        <v>#N/A</v>
      </c>
      <c r="I79" s="60"/>
      <c r="J79" s="60"/>
      <c r="K79" s="60"/>
      <c r="L79" s="61" t="e">
        <f t="shared" ref="L79:L110" si="22">IF(D79="","",E79*4)</f>
        <v>#N/A</v>
      </c>
      <c r="M79" s="106" t="e">
        <f t="shared" si="19"/>
        <v>#N/A</v>
      </c>
      <c r="N79" s="61" t="e">
        <f>IF(M79="","",IF(M79=1,0,IF(M79=1,0,Dateneingabe!$G$10*M79)))</f>
        <v>#N/A</v>
      </c>
      <c r="O79" s="252">
        <f t="shared" si="9"/>
        <v>0</v>
      </c>
      <c r="P79" s="63">
        <f>IF(O79="","",O79*(Dateneingabe!$G$10/100))</f>
        <v>0</v>
      </c>
      <c r="Q79" s="63">
        <f t="shared" si="10"/>
        <v>0</v>
      </c>
      <c r="R79" s="63" t="e">
        <f>IF(C79="","",IF(Dateneingabe!$G$17&lt;40909,Zeitreihe!P79,Zeitreihe!Q79))</f>
        <v>#N/A</v>
      </c>
      <c r="S79" s="68" t="str">
        <f>IF($T$14=0,"",IF(H79="","",IF(E79="","Ist-Arbeit fehlt",IF(L79&gt;Dateneingabe!$G$8,"Ist-Arbeit unplausibel",""))))</f>
        <v/>
      </c>
      <c r="T79" s="30">
        <f t="shared" ref="T79:T110" si="23">IF(E79="",0,1)</f>
        <v>0</v>
      </c>
      <c r="U79" s="30">
        <f t="shared" si="6"/>
        <v>0</v>
      </c>
      <c r="X79" s="80"/>
      <c r="Y79" s="79"/>
      <c r="Z79" s="81"/>
      <c r="AA79" s="81"/>
      <c r="AB79" s="81"/>
      <c r="AC79" s="81"/>
      <c r="AD79" s="81"/>
      <c r="AE79" s="81"/>
      <c r="AF79" s="30" t="e">
        <f t="shared" si="20"/>
        <v>#N/A</v>
      </c>
      <c r="AG79" s="80" t="e">
        <f t="shared" si="11"/>
        <v>#N/A</v>
      </c>
      <c r="AH79" s="79" t="e">
        <f t="shared" si="21"/>
        <v>#N/A</v>
      </c>
      <c r="AI79" s="81" t="e">
        <f>IF(($AH79+AI$15)&lt;Regelungszeit!$W$15,Regelungszeit!$X$14,IF(($AH79+AI$15)&lt;Regelungszeit!$W$16,Regelungszeit!$X$15,IF(($AH79+AI$15)&lt;Regelungszeit!$W$17,Regelungszeit!$X$16,IF(($AH79+AI$15)&lt;Regelungszeit!$W$18,Regelungszeit!$X$17,IF(($AH79+AI$15)&lt;Regelungszeit!$W$19,Regelungszeit!$X$18,IF(($AH79+AI$15)&lt;Regelungszeit!$W$20,Regelungszeit!$X$19,IF(($AH79+AI$15)&lt;Regelungszeit!$W$21,Regelungszeit!$X$20,IF(($AH79+AI$15)&lt;Regelungszeit!$W$22,Regelungszeit!$X$21,IF(($AH79+AI$15)&lt;Regelungszeit!$W$23,Regelungszeit!$X$22,Regelungszeit!$X$23)))))))))</f>
        <v>#N/A</v>
      </c>
      <c r="AJ79" s="81" t="e">
        <f>IF(($AH79+AJ$15)&lt;Regelungszeit!$W$15,Regelungszeit!$X$14,IF(($AH79+AJ$15)&lt;Regelungszeit!$W$16,Regelungszeit!$X$15,IF(($AH79+AJ$15)&lt;Regelungszeit!$W$17,Regelungszeit!$X$16,IF(($AH79+AJ$15)&lt;Regelungszeit!$W$18,Regelungszeit!$X$17,IF(($AH79+AJ$15)&lt;Regelungszeit!$W$19,Regelungszeit!$X$18,IF(($AH79+AJ$15)&lt;Regelungszeit!$W$20,Regelungszeit!$X$19,IF(($AH79+AJ$15)&lt;Regelungszeit!$W$21,Regelungszeit!$X$20,IF(($AH79+AJ$15)&lt;Regelungszeit!$W$22,Regelungszeit!$X$21,IF(($AH79+AJ$15)&lt;Regelungszeit!$W$23,Regelungszeit!$X$22,Regelungszeit!$X$23)))))))))</f>
        <v>#N/A</v>
      </c>
      <c r="AK79" s="81" t="e">
        <f>IF(($AH79+AK$15)&lt;Regelungszeit!$W$15,Regelungszeit!$X$14,IF(($AH79+AK$15)&lt;Regelungszeit!$W$16,Regelungszeit!$X$15,IF(($AH79+AK$15)&lt;Regelungszeit!$W$17,Regelungszeit!$X$16,IF(($AH79+AK$15)&lt;Regelungszeit!$W$18,Regelungszeit!$X$17,IF(($AH79+AK$15)&lt;Regelungszeit!$W$19,Regelungszeit!$X$18,IF(($AH79+AK$15)&lt;Regelungszeit!$W$20,Regelungszeit!$X$19,IF(($AH79+AK$15)&lt;Regelungszeit!$W$21,Regelungszeit!$X$20,IF(($AH79+AK$15)&lt;Regelungszeit!$W$22,Regelungszeit!$X$21,IF(($AH79+AK$15)&lt;Regelungszeit!$W$23,Regelungszeit!$X$22,Regelungszeit!$X$23)))))))))</f>
        <v>#N/A</v>
      </c>
      <c r="AL79" s="81" t="e">
        <f>IF(($AH79+AL$15)&lt;Regelungszeit!$W$15,Regelungszeit!$X$14,IF(($AH79+AL$15)&lt;Regelungszeit!$W$16,Regelungszeit!$X$15,IF(($AH79+AL$15)&lt;Regelungszeit!$W$17,Regelungszeit!$X$16,IF(($AH79+AL$15)&lt;Regelungszeit!$W$18,Regelungszeit!$X$17,IF(($AH79+AL$15)&lt;Regelungszeit!$W$19,Regelungszeit!$X$18,IF(($AH79+AL$15)&lt;Regelungszeit!$W$20,Regelungszeit!$X$19,IF(($AH79+AL$15)&lt;Regelungszeit!$W$21,Regelungszeit!$X$20,IF(($AH79+AL$15)&lt;Regelungszeit!$W$22,Regelungszeit!$X$21,IF(($AH79+AL$15)&lt;Regelungszeit!$W$23,Regelungszeit!$X$22,Regelungszeit!$X$23)))))))))</f>
        <v>#N/A</v>
      </c>
      <c r="AM79" s="81" t="e">
        <f>IF(($AH79+AM$15)&lt;Regelungszeit!$W$15,Regelungszeit!$X$14,IF(($AH79+AM$15)&lt;Regelungszeit!$W$16,Regelungszeit!$X$15,IF(($AH79+AM$15)&lt;Regelungszeit!$W$17,Regelungszeit!$X$16,IF(($AH79+AM$15)&lt;Regelungszeit!$W$18,Regelungszeit!$X$17,IF(($AH79+AM$15)&lt;Regelungszeit!$W$19,Regelungszeit!$X$18,IF(($AH79+AM$15)&lt;Regelungszeit!$W$20,Regelungszeit!$X$19,IF(($AH79+AM$15)&lt;Regelungszeit!$W$21,Regelungszeit!$X$20,IF(($AH79+AM$15)&lt;Regelungszeit!$W$22,Regelungszeit!$X$21,IF(($AH79+AM$15)&lt;Regelungszeit!$W$23,Regelungszeit!$X$22,Regelungszeit!$X$23)))))))))</f>
        <v>#N/A</v>
      </c>
      <c r="AN79" s="81" t="e">
        <f>IF(($AH79+AN$15)&lt;Regelungszeit!$W$15,Regelungszeit!$X$14,IF(($AH79+AN$15)&lt;Regelungszeit!$W$16,Regelungszeit!$X$15,IF(($AH79+AN$15)&lt;Regelungszeit!$W$17,Regelungszeit!$X$16,IF(($AH79+AN$15)&lt;Regelungszeit!$W$18,Regelungszeit!$X$17,IF(($AH79+AN$15)&lt;Regelungszeit!$W$19,Regelungszeit!$X$18,IF(($AH79+AN$15)&lt;Regelungszeit!$W$20,Regelungszeit!$X$19,IF(($AH79+AN$15)&lt;Regelungszeit!$W$21,Regelungszeit!$X$20,IF(($AH79+AN$15)&lt;Regelungszeit!$W$22,Regelungszeit!$X$21,IF(($AH79+AN$15)&lt;Regelungszeit!$W$23,Regelungszeit!$X$22,Regelungszeit!$X$23)))))))))</f>
        <v>#N/A</v>
      </c>
      <c r="AO79" s="81" t="e">
        <f>IF(($AH79+AO$15)&lt;Regelungszeit!$W$15,Regelungszeit!$X$14,IF(($AH79+AO$15)&lt;Regelungszeit!$W$16,Regelungszeit!$X$15,IF(($AH79+AO$15)&lt;Regelungszeit!$W$17,Regelungszeit!$X$16,IF(($AH79+AO$15)&lt;Regelungszeit!$W$18,Regelungszeit!$X$17,IF(($AH79+AO$15)&lt;Regelungszeit!$W$19,Regelungszeit!$X$18,IF(($AH79+AO$15)&lt;Regelungszeit!$W$20,Regelungszeit!$X$19,IF(($AH79+AO$15)&lt;Regelungszeit!$W$21,Regelungszeit!$X$20,IF(($AH79+AO$15)&lt;Regelungszeit!$W$22,Regelungszeit!$X$21,IF(($AH79+AO$15)&lt;Regelungszeit!$W$23,Regelungszeit!$X$22,Regelungszeit!$X$23)))))))))</f>
        <v>#N/A</v>
      </c>
      <c r="AP79" s="81" t="e">
        <f>IF(($AH79+AP$15)&lt;Regelungszeit!$W$15,Regelungszeit!$X$14,IF(($AH79+AP$15)&lt;Regelungszeit!$W$16,Regelungszeit!$X$15,IF(($AH79+AP$15)&lt;Regelungszeit!$W$17,Regelungszeit!$X$16,IF(($AH79+AP$15)&lt;Regelungszeit!$W$18,Regelungszeit!$X$17,IF(($AH79+AP$15)&lt;Regelungszeit!$W$19,Regelungszeit!$X$18,IF(($AH79+AP$15)&lt;Regelungszeit!$W$20,Regelungszeit!$X$19,IF(($AH79+AP$15)&lt;Regelungszeit!$W$21,Regelungszeit!$X$20,IF(($AH79+AP$15)&lt;Regelungszeit!$W$22,Regelungszeit!$X$21,IF(($AH79+AP$15)&lt;Regelungszeit!$W$23,Regelungszeit!$X$22,Regelungszeit!$X$23)))))))))</f>
        <v>#N/A</v>
      </c>
      <c r="AQ79" s="81" t="e">
        <f>IF(($AH79+AQ$15)&lt;Regelungszeit!$W$15,Regelungszeit!$X$14,IF(($AH79+AQ$15)&lt;Regelungszeit!$W$16,Regelungszeit!$X$15,IF(($AH79+AQ$15)&lt;Regelungszeit!$W$17,Regelungszeit!$X$16,IF(($AH79+AQ$15)&lt;Regelungszeit!$W$18,Regelungszeit!$X$17,IF(($AH79+AQ$15)&lt;Regelungszeit!$W$19,Regelungszeit!$X$18,IF(($AH79+AQ$15)&lt;Regelungszeit!$W$20,Regelungszeit!$X$19,IF(($AH79+AQ$15)&lt;Regelungszeit!$W$21,Regelungszeit!$X$20,IF(($AH79+AQ$15)&lt;Regelungszeit!$W$22,Regelungszeit!$X$21,IF(($AH79+AQ$15)&lt;Regelungszeit!$W$23,Regelungszeit!$X$22,Regelungszeit!$X$23)))))))))</f>
        <v>#N/A</v>
      </c>
      <c r="AR79" s="81" t="e">
        <f>IF(($AH79+AR$15)&lt;Regelungszeit!$W$15,Regelungszeit!$X$14,IF(($AH79+AR$15)&lt;Regelungszeit!$W$16,Regelungszeit!$X$15,IF(($AH79+AR$15)&lt;Regelungszeit!$W$17,Regelungszeit!$X$16,IF(($AH79+AR$15)&lt;Regelungszeit!$W$18,Regelungszeit!$X$17,IF(($AH79+AR$15)&lt;Regelungszeit!$W$19,Regelungszeit!$X$18,IF(($AH79+AR$15)&lt;Regelungszeit!$W$20,Regelungszeit!$X$19,IF(($AH79+AR$15)&lt;Regelungszeit!$W$21,Regelungszeit!$X$20,IF(($AH79+AR$15)&lt;Regelungszeit!$W$22,Regelungszeit!$X$21,IF(($AH79+AR$15)&lt;Regelungszeit!$W$23,Regelungszeit!$X$22,Regelungszeit!$X$23)))))))))</f>
        <v>#N/A</v>
      </c>
      <c r="AS79" s="81" t="e">
        <f>IF(($AH79+AS$15)&lt;Regelungszeit!$W$15,Regelungszeit!$X$14,IF(($AH79+AS$15)&lt;Regelungszeit!$W$16,Regelungszeit!$X$15,IF(($AH79+AS$15)&lt;Regelungszeit!$W$17,Regelungszeit!$X$16,IF(($AH79+AS$15)&lt;Regelungszeit!$W$18,Regelungszeit!$X$17,IF(($AH79+AS$15)&lt;Regelungszeit!$W$19,Regelungszeit!$X$18,IF(($AH79+AS$15)&lt;Regelungszeit!$W$20,Regelungszeit!$X$19,IF(($AH79+AS$15)&lt;Regelungszeit!$W$21,Regelungszeit!$X$20,IF(($AH79+AS$15)&lt;Regelungszeit!$W$22,Regelungszeit!$X$21,IF(($AH79+AS$15)&lt;Regelungszeit!$W$23,Regelungszeit!$X$22,Regelungszeit!$X$23)))))))))</f>
        <v>#N/A</v>
      </c>
      <c r="AT79" s="81" t="e">
        <f>IF(($AH79+AT$15)&lt;Regelungszeit!$W$15,Regelungszeit!$X$14,IF(($AH79+AT$15)&lt;Regelungszeit!$W$16,Regelungszeit!$X$15,IF(($AH79+AT$15)&lt;Regelungszeit!$W$17,Regelungszeit!$X$16,IF(($AH79+AT$15)&lt;Regelungszeit!$W$18,Regelungszeit!$X$17,IF(($AH79+AT$15)&lt;Regelungszeit!$W$19,Regelungszeit!$X$18,IF(($AH79+AT$15)&lt;Regelungszeit!$W$20,Regelungszeit!$X$19,IF(($AH79+AT$15)&lt;Regelungszeit!$W$21,Regelungszeit!$X$20,IF(($AH79+AT$15)&lt;Regelungszeit!$W$22,Regelungszeit!$X$21,IF(($AH79+AT$15)&lt;Regelungszeit!$W$23,Regelungszeit!$X$22,Regelungszeit!$X$23)))))))))</f>
        <v>#N/A</v>
      </c>
      <c r="AU79" s="81" t="e">
        <f>IF(($AH79+AU$15)&lt;Regelungszeit!$W$15,Regelungszeit!$X$14,IF(($AH79+AU$15)&lt;Regelungszeit!$W$16,Regelungszeit!$X$15,IF(($AH79+AU$15)&lt;Regelungszeit!$W$17,Regelungszeit!$X$16,IF(($AH79+AU$15)&lt;Regelungszeit!$W$18,Regelungszeit!$X$17,IF(($AH79+AU$15)&lt;Regelungszeit!$W$19,Regelungszeit!$X$18,IF(($AH79+AU$15)&lt;Regelungszeit!$W$20,Regelungszeit!$X$19,IF(($AH79+AU$15)&lt;Regelungszeit!$W$21,Regelungszeit!$X$20,IF(($AH79+AU$15)&lt;Regelungszeit!$W$22,Regelungszeit!$X$21,IF(($AH79+AU$15)&lt;Regelungszeit!$W$23,Regelungszeit!$X$22,Regelungszeit!$X$23)))))))))</f>
        <v>#N/A</v>
      </c>
      <c r="AV79" s="81" t="e">
        <f>IF(($AH79+AV$15)&lt;Regelungszeit!$W$15,Regelungszeit!$X$14,IF(($AH79+AV$15)&lt;Regelungszeit!$W$16,Regelungszeit!$X$15,IF(($AH79+AV$15)&lt;Regelungszeit!$W$17,Regelungszeit!$X$16,IF(($AH79+AV$15)&lt;Regelungszeit!$W$18,Regelungszeit!$X$17,IF(($AH79+AV$15)&lt;Regelungszeit!$W$19,Regelungszeit!$X$18,IF(($AH79+AV$15)&lt;Regelungszeit!$W$20,Regelungszeit!$X$19,IF(($AH79+AV$15)&lt;Regelungszeit!$W$21,Regelungszeit!$X$20,IF(($AH79+AV$15)&lt;Regelungszeit!$W$22,Regelungszeit!$X$21,IF(($AH79+AV$15)&lt;Regelungszeit!$W$23,Regelungszeit!$X$22,Regelungszeit!$X$23)))))))))</f>
        <v>#N/A</v>
      </c>
      <c r="AW79" s="81" t="e">
        <f>IF(($AH79+AW$15)&lt;Regelungszeit!$W$15,Regelungszeit!$X$14,IF(($AH79+AW$15)&lt;Regelungszeit!$W$16,Regelungszeit!$X$15,IF(($AH79+AW$15)&lt;Regelungszeit!$W$17,Regelungszeit!$X$16,IF(($AH79+AW$15)&lt;Regelungszeit!$W$18,Regelungszeit!$X$17,IF(($AH79+AW$15)&lt;Regelungszeit!$W$19,Regelungszeit!$X$18,IF(($AH79+AW$15)&lt;Regelungszeit!$W$20,Regelungszeit!$X$19,IF(($AH79+AW$15)&lt;Regelungszeit!$W$21,Regelungszeit!$X$20,IF(($AH79+AW$15)&lt;Regelungszeit!$W$22,Regelungszeit!$X$21,IF(($AH79+AW$15)&lt;Regelungszeit!$W$23,Regelungszeit!$X$22,Regelungszeit!$X$23)))))))))</f>
        <v>#N/A</v>
      </c>
      <c r="AX79" s="82" t="e">
        <f t="shared" si="14"/>
        <v>#N/A</v>
      </c>
    </row>
    <row r="80" spans="1:50">
      <c r="A80" s="56" t="e">
        <f>IF(B80=Regelungszeit!$F$31,"Ende Regelung",IF(B80=Regelungszeit!$F$32,"Ende Hochfahrrampe",""))</f>
        <v>#N/A</v>
      </c>
      <c r="B80" s="57">
        <v>66</v>
      </c>
      <c r="C80" s="58" t="e">
        <f t="shared" si="15"/>
        <v>#N/A</v>
      </c>
      <c r="D80" s="59" t="e">
        <f t="shared" si="16"/>
        <v>#N/A</v>
      </c>
      <c r="E80" s="155"/>
      <c r="F80" s="247" t="e">
        <f>MATCH(INT(C80),Zuteilung!A:A,0)</f>
        <v>#N/A</v>
      </c>
      <c r="G80" s="61" t="e">
        <f>IF(OR(C80&lt;INDEX(Zuteilung!C:C,F80),C80&gt;INDEX(Zuteilung!D:D,F80)),FALSE,TRUE)</f>
        <v>#N/A</v>
      </c>
      <c r="H80" s="60" t="e">
        <f>IF(B80&lt;=Regelungszeit!$F$32,H79+Regelungszeit!$F$28,"")</f>
        <v>#N/A</v>
      </c>
      <c r="I80" s="60"/>
      <c r="J80" s="60"/>
      <c r="K80" s="60"/>
      <c r="L80" s="61" t="e">
        <f t="shared" si="22"/>
        <v>#N/A</v>
      </c>
      <c r="M80" s="106" t="e">
        <f t="shared" ref="M80:M111" si="24">IF(C80="","",IF(OR(AX80=1,AX81=1),M79,AX80))</f>
        <v>#N/A</v>
      </c>
      <c r="N80" s="61" t="e">
        <f>IF(M80="","",IF(M80=1,0,IF(M80=1,0,Dateneingabe!$G$10*M80)))</f>
        <v>#N/A</v>
      </c>
      <c r="O80" s="252">
        <f t="shared" si="9"/>
        <v>0</v>
      </c>
      <c r="P80" s="63">
        <f>IF(O80="","",O80*(Dateneingabe!$G$10/100))</f>
        <v>0</v>
      </c>
      <c r="Q80" s="63">
        <f t="shared" si="10"/>
        <v>0</v>
      </c>
      <c r="R80" s="63" t="e">
        <f>IF(C80="","",IF(Dateneingabe!$G$17&lt;40909,Zeitreihe!P80,Zeitreihe!Q80))</f>
        <v>#N/A</v>
      </c>
      <c r="S80" s="68" t="str">
        <f>IF($T$14=0,"",IF(H80="","",IF(E80="","Ist-Arbeit fehlt",IF(L80&gt;Dateneingabe!$G$8,"Ist-Arbeit unplausibel",""))))</f>
        <v/>
      </c>
      <c r="T80" s="30">
        <f t="shared" si="23"/>
        <v>0</v>
      </c>
      <c r="U80" s="30">
        <f t="shared" ref="U80:U143" si="25">IF(S80="",0,1)</f>
        <v>0</v>
      </c>
      <c r="X80" s="80"/>
      <c r="Y80" s="79"/>
      <c r="Z80" s="81"/>
      <c r="AA80" s="81"/>
      <c r="AB80" s="81"/>
      <c r="AC80" s="81"/>
      <c r="AD80" s="81"/>
      <c r="AE80" s="81"/>
      <c r="AF80" s="30" t="e">
        <f t="shared" ref="AF80:AF111" si="26">IF(C80="","",DAY(C80)-DAY(C79))</f>
        <v>#N/A</v>
      </c>
      <c r="AG80" s="80" t="e">
        <f t="shared" si="11"/>
        <v>#N/A</v>
      </c>
      <c r="AH80" s="79" t="e">
        <f t="shared" ref="AH80:AH111" si="27">IF(D80="","",HOUR(D80)+(MINUTE(D80)/60)+(AG80*24))</f>
        <v>#N/A</v>
      </c>
      <c r="AI80" s="81" t="e">
        <f>IF(($AH80+AI$15)&lt;Regelungszeit!$W$15,Regelungszeit!$X$14,IF(($AH80+AI$15)&lt;Regelungszeit!$W$16,Regelungszeit!$X$15,IF(($AH80+AI$15)&lt;Regelungszeit!$W$17,Regelungszeit!$X$16,IF(($AH80+AI$15)&lt;Regelungszeit!$W$18,Regelungszeit!$X$17,IF(($AH80+AI$15)&lt;Regelungszeit!$W$19,Regelungszeit!$X$18,IF(($AH80+AI$15)&lt;Regelungszeit!$W$20,Regelungszeit!$X$19,IF(($AH80+AI$15)&lt;Regelungszeit!$W$21,Regelungszeit!$X$20,IF(($AH80+AI$15)&lt;Regelungszeit!$W$22,Regelungszeit!$X$21,IF(($AH80+AI$15)&lt;Regelungszeit!$W$23,Regelungszeit!$X$22,Regelungszeit!$X$23)))))))))</f>
        <v>#N/A</v>
      </c>
      <c r="AJ80" s="81" t="e">
        <f>IF(($AH80+AJ$15)&lt;Regelungszeit!$W$15,Regelungszeit!$X$14,IF(($AH80+AJ$15)&lt;Regelungszeit!$W$16,Regelungszeit!$X$15,IF(($AH80+AJ$15)&lt;Regelungszeit!$W$17,Regelungszeit!$X$16,IF(($AH80+AJ$15)&lt;Regelungszeit!$W$18,Regelungszeit!$X$17,IF(($AH80+AJ$15)&lt;Regelungszeit!$W$19,Regelungszeit!$X$18,IF(($AH80+AJ$15)&lt;Regelungszeit!$W$20,Regelungszeit!$X$19,IF(($AH80+AJ$15)&lt;Regelungszeit!$W$21,Regelungszeit!$X$20,IF(($AH80+AJ$15)&lt;Regelungszeit!$W$22,Regelungszeit!$X$21,IF(($AH80+AJ$15)&lt;Regelungszeit!$W$23,Regelungszeit!$X$22,Regelungszeit!$X$23)))))))))</f>
        <v>#N/A</v>
      </c>
      <c r="AK80" s="81" t="e">
        <f>IF(($AH80+AK$15)&lt;Regelungszeit!$W$15,Regelungszeit!$X$14,IF(($AH80+AK$15)&lt;Regelungszeit!$W$16,Regelungszeit!$X$15,IF(($AH80+AK$15)&lt;Regelungszeit!$W$17,Regelungszeit!$X$16,IF(($AH80+AK$15)&lt;Regelungszeit!$W$18,Regelungszeit!$X$17,IF(($AH80+AK$15)&lt;Regelungszeit!$W$19,Regelungszeit!$X$18,IF(($AH80+AK$15)&lt;Regelungszeit!$W$20,Regelungszeit!$X$19,IF(($AH80+AK$15)&lt;Regelungszeit!$W$21,Regelungszeit!$X$20,IF(($AH80+AK$15)&lt;Regelungszeit!$W$22,Regelungszeit!$X$21,IF(($AH80+AK$15)&lt;Regelungszeit!$W$23,Regelungszeit!$X$22,Regelungszeit!$X$23)))))))))</f>
        <v>#N/A</v>
      </c>
      <c r="AL80" s="81" t="e">
        <f>IF(($AH80+AL$15)&lt;Regelungszeit!$W$15,Regelungszeit!$X$14,IF(($AH80+AL$15)&lt;Regelungszeit!$W$16,Regelungszeit!$X$15,IF(($AH80+AL$15)&lt;Regelungszeit!$W$17,Regelungszeit!$X$16,IF(($AH80+AL$15)&lt;Regelungszeit!$W$18,Regelungszeit!$X$17,IF(($AH80+AL$15)&lt;Regelungszeit!$W$19,Regelungszeit!$X$18,IF(($AH80+AL$15)&lt;Regelungszeit!$W$20,Regelungszeit!$X$19,IF(($AH80+AL$15)&lt;Regelungszeit!$W$21,Regelungszeit!$X$20,IF(($AH80+AL$15)&lt;Regelungszeit!$W$22,Regelungszeit!$X$21,IF(($AH80+AL$15)&lt;Regelungszeit!$W$23,Regelungszeit!$X$22,Regelungszeit!$X$23)))))))))</f>
        <v>#N/A</v>
      </c>
      <c r="AM80" s="81" t="e">
        <f>IF(($AH80+AM$15)&lt;Regelungszeit!$W$15,Regelungszeit!$X$14,IF(($AH80+AM$15)&lt;Regelungszeit!$W$16,Regelungszeit!$X$15,IF(($AH80+AM$15)&lt;Regelungszeit!$W$17,Regelungszeit!$X$16,IF(($AH80+AM$15)&lt;Regelungszeit!$W$18,Regelungszeit!$X$17,IF(($AH80+AM$15)&lt;Regelungszeit!$W$19,Regelungszeit!$X$18,IF(($AH80+AM$15)&lt;Regelungszeit!$W$20,Regelungszeit!$X$19,IF(($AH80+AM$15)&lt;Regelungszeit!$W$21,Regelungszeit!$X$20,IF(($AH80+AM$15)&lt;Regelungszeit!$W$22,Regelungszeit!$X$21,IF(($AH80+AM$15)&lt;Regelungszeit!$W$23,Regelungszeit!$X$22,Regelungszeit!$X$23)))))))))</f>
        <v>#N/A</v>
      </c>
      <c r="AN80" s="81" t="e">
        <f>IF(($AH80+AN$15)&lt;Regelungszeit!$W$15,Regelungszeit!$X$14,IF(($AH80+AN$15)&lt;Regelungszeit!$W$16,Regelungszeit!$X$15,IF(($AH80+AN$15)&lt;Regelungszeit!$W$17,Regelungszeit!$X$16,IF(($AH80+AN$15)&lt;Regelungszeit!$W$18,Regelungszeit!$X$17,IF(($AH80+AN$15)&lt;Regelungszeit!$W$19,Regelungszeit!$X$18,IF(($AH80+AN$15)&lt;Regelungszeit!$W$20,Regelungszeit!$X$19,IF(($AH80+AN$15)&lt;Regelungszeit!$W$21,Regelungszeit!$X$20,IF(($AH80+AN$15)&lt;Regelungszeit!$W$22,Regelungszeit!$X$21,IF(($AH80+AN$15)&lt;Regelungszeit!$W$23,Regelungszeit!$X$22,Regelungszeit!$X$23)))))))))</f>
        <v>#N/A</v>
      </c>
      <c r="AO80" s="81" t="e">
        <f>IF(($AH80+AO$15)&lt;Regelungszeit!$W$15,Regelungszeit!$X$14,IF(($AH80+AO$15)&lt;Regelungszeit!$W$16,Regelungszeit!$X$15,IF(($AH80+AO$15)&lt;Regelungszeit!$W$17,Regelungszeit!$X$16,IF(($AH80+AO$15)&lt;Regelungszeit!$W$18,Regelungszeit!$X$17,IF(($AH80+AO$15)&lt;Regelungszeit!$W$19,Regelungszeit!$X$18,IF(($AH80+AO$15)&lt;Regelungszeit!$W$20,Regelungszeit!$X$19,IF(($AH80+AO$15)&lt;Regelungszeit!$W$21,Regelungszeit!$X$20,IF(($AH80+AO$15)&lt;Regelungszeit!$W$22,Regelungszeit!$X$21,IF(($AH80+AO$15)&lt;Regelungszeit!$W$23,Regelungszeit!$X$22,Regelungszeit!$X$23)))))))))</f>
        <v>#N/A</v>
      </c>
      <c r="AP80" s="81" t="e">
        <f>IF(($AH80+AP$15)&lt;Regelungszeit!$W$15,Regelungszeit!$X$14,IF(($AH80+AP$15)&lt;Regelungszeit!$W$16,Regelungszeit!$X$15,IF(($AH80+AP$15)&lt;Regelungszeit!$W$17,Regelungszeit!$X$16,IF(($AH80+AP$15)&lt;Regelungszeit!$W$18,Regelungszeit!$X$17,IF(($AH80+AP$15)&lt;Regelungszeit!$W$19,Regelungszeit!$X$18,IF(($AH80+AP$15)&lt;Regelungszeit!$W$20,Regelungszeit!$X$19,IF(($AH80+AP$15)&lt;Regelungszeit!$W$21,Regelungszeit!$X$20,IF(($AH80+AP$15)&lt;Regelungszeit!$W$22,Regelungszeit!$X$21,IF(($AH80+AP$15)&lt;Regelungszeit!$W$23,Regelungszeit!$X$22,Regelungszeit!$X$23)))))))))</f>
        <v>#N/A</v>
      </c>
      <c r="AQ80" s="81" t="e">
        <f>IF(($AH80+AQ$15)&lt;Regelungszeit!$W$15,Regelungszeit!$X$14,IF(($AH80+AQ$15)&lt;Regelungszeit!$W$16,Regelungszeit!$X$15,IF(($AH80+AQ$15)&lt;Regelungszeit!$W$17,Regelungszeit!$X$16,IF(($AH80+AQ$15)&lt;Regelungszeit!$W$18,Regelungszeit!$X$17,IF(($AH80+AQ$15)&lt;Regelungszeit!$W$19,Regelungszeit!$X$18,IF(($AH80+AQ$15)&lt;Regelungszeit!$W$20,Regelungszeit!$X$19,IF(($AH80+AQ$15)&lt;Regelungszeit!$W$21,Regelungszeit!$X$20,IF(($AH80+AQ$15)&lt;Regelungszeit!$W$22,Regelungszeit!$X$21,IF(($AH80+AQ$15)&lt;Regelungszeit!$W$23,Regelungszeit!$X$22,Regelungszeit!$X$23)))))))))</f>
        <v>#N/A</v>
      </c>
      <c r="AR80" s="81" t="e">
        <f>IF(($AH80+AR$15)&lt;Regelungszeit!$W$15,Regelungszeit!$X$14,IF(($AH80+AR$15)&lt;Regelungszeit!$W$16,Regelungszeit!$X$15,IF(($AH80+AR$15)&lt;Regelungszeit!$W$17,Regelungszeit!$X$16,IF(($AH80+AR$15)&lt;Regelungszeit!$W$18,Regelungszeit!$X$17,IF(($AH80+AR$15)&lt;Regelungszeit!$W$19,Regelungszeit!$X$18,IF(($AH80+AR$15)&lt;Regelungszeit!$W$20,Regelungszeit!$X$19,IF(($AH80+AR$15)&lt;Regelungszeit!$W$21,Regelungszeit!$X$20,IF(($AH80+AR$15)&lt;Regelungszeit!$W$22,Regelungszeit!$X$21,IF(($AH80+AR$15)&lt;Regelungszeit!$W$23,Regelungszeit!$X$22,Regelungszeit!$X$23)))))))))</f>
        <v>#N/A</v>
      </c>
      <c r="AS80" s="81" t="e">
        <f>IF(($AH80+AS$15)&lt;Regelungszeit!$W$15,Regelungszeit!$X$14,IF(($AH80+AS$15)&lt;Regelungszeit!$W$16,Regelungszeit!$X$15,IF(($AH80+AS$15)&lt;Regelungszeit!$W$17,Regelungszeit!$X$16,IF(($AH80+AS$15)&lt;Regelungszeit!$W$18,Regelungszeit!$X$17,IF(($AH80+AS$15)&lt;Regelungszeit!$W$19,Regelungszeit!$X$18,IF(($AH80+AS$15)&lt;Regelungszeit!$W$20,Regelungszeit!$X$19,IF(($AH80+AS$15)&lt;Regelungszeit!$W$21,Regelungszeit!$X$20,IF(($AH80+AS$15)&lt;Regelungszeit!$W$22,Regelungszeit!$X$21,IF(($AH80+AS$15)&lt;Regelungszeit!$W$23,Regelungszeit!$X$22,Regelungszeit!$X$23)))))))))</f>
        <v>#N/A</v>
      </c>
      <c r="AT80" s="81" t="e">
        <f>IF(($AH80+AT$15)&lt;Regelungszeit!$W$15,Regelungszeit!$X$14,IF(($AH80+AT$15)&lt;Regelungszeit!$W$16,Regelungszeit!$X$15,IF(($AH80+AT$15)&lt;Regelungszeit!$W$17,Regelungszeit!$X$16,IF(($AH80+AT$15)&lt;Regelungszeit!$W$18,Regelungszeit!$X$17,IF(($AH80+AT$15)&lt;Regelungszeit!$W$19,Regelungszeit!$X$18,IF(($AH80+AT$15)&lt;Regelungszeit!$W$20,Regelungszeit!$X$19,IF(($AH80+AT$15)&lt;Regelungszeit!$W$21,Regelungszeit!$X$20,IF(($AH80+AT$15)&lt;Regelungszeit!$W$22,Regelungszeit!$X$21,IF(($AH80+AT$15)&lt;Regelungszeit!$W$23,Regelungszeit!$X$22,Regelungszeit!$X$23)))))))))</f>
        <v>#N/A</v>
      </c>
      <c r="AU80" s="81" t="e">
        <f>IF(($AH80+AU$15)&lt;Regelungszeit!$W$15,Regelungszeit!$X$14,IF(($AH80+AU$15)&lt;Regelungszeit!$W$16,Regelungszeit!$X$15,IF(($AH80+AU$15)&lt;Regelungszeit!$W$17,Regelungszeit!$X$16,IF(($AH80+AU$15)&lt;Regelungszeit!$W$18,Regelungszeit!$X$17,IF(($AH80+AU$15)&lt;Regelungszeit!$W$19,Regelungszeit!$X$18,IF(($AH80+AU$15)&lt;Regelungszeit!$W$20,Regelungszeit!$X$19,IF(($AH80+AU$15)&lt;Regelungszeit!$W$21,Regelungszeit!$X$20,IF(($AH80+AU$15)&lt;Regelungszeit!$W$22,Regelungszeit!$X$21,IF(($AH80+AU$15)&lt;Regelungszeit!$W$23,Regelungszeit!$X$22,Regelungszeit!$X$23)))))))))</f>
        <v>#N/A</v>
      </c>
      <c r="AV80" s="81" t="e">
        <f>IF(($AH80+AV$15)&lt;Regelungszeit!$W$15,Regelungszeit!$X$14,IF(($AH80+AV$15)&lt;Regelungszeit!$W$16,Regelungszeit!$X$15,IF(($AH80+AV$15)&lt;Regelungszeit!$W$17,Regelungszeit!$X$16,IF(($AH80+AV$15)&lt;Regelungszeit!$W$18,Regelungszeit!$X$17,IF(($AH80+AV$15)&lt;Regelungszeit!$W$19,Regelungszeit!$X$18,IF(($AH80+AV$15)&lt;Regelungszeit!$W$20,Regelungszeit!$X$19,IF(($AH80+AV$15)&lt;Regelungszeit!$W$21,Regelungszeit!$X$20,IF(($AH80+AV$15)&lt;Regelungszeit!$W$22,Regelungszeit!$X$21,IF(($AH80+AV$15)&lt;Regelungszeit!$W$23,Regelungszeit!$X$22,Regelungszeit!$X$23)))))))))</f>
        <v>#N/A</v>
      </c>
      <c r="AW80" s="81" t="e">
        <f>IF(($AH80+AW$15)&lt;Regelungszeit!$W$15,Regelungszeit!$X$14,IF(($AH80+AW$15)&lt;Regelungszeit!$W$16,Regelungszeit!$X$15,IF(($AH80+AW$15)&lt;Regelungszeit!$W$17,Regelungszeit!$X$16,IF(($AH80+AW$15)&lt;Regelungszeit!$W$18,Regelungszeit!$X$17,IF(($AH80+AW$15)&lt;Regelungszeit!$W$19,Regelungszeit!$X$18,IF(($AH80+AW$15)&lt;Regelungszeit!$W$20,Regelungszeit!$X$19,IF(($AH80+AW$15)&lt;Regelungszeit!$W$21,Regelungszeit!$X$20,IF(($AH80+AW$15)&lt;Regelungszeit!$W$22,Regelungszeit!$X$21,IF(($AH80+AW$15)&lt;Regelungszeit!$W$23,Regelungszeit!$X$22,Regelungszeit!$X$23)))))))))</f>
        <v>#N/A</v>
      </c>
      <c r="AX80" s="82" t="e">
        <f t="shared" si="14"/>
        <v>#N/A</v>
      </c>
    </row>
    <row r="81" spans="1:50">
      <c r="A81" s="56" t="e">
        <f>IF(B81=Regelungszeit!$F$31,"Ende Regelung",IF(B81=Regelungszeit!$F$32,"Ende Hochfahrrampe",""))</f>
        <v>#N/A</v>
      </c>
      <c r="B81" s="57">
        <v>67</v>
      </c>
      <c r="C81" s="58" t="e">
        <f t="shared" si="15"/>
        <v>#N/A</v>
      </c>
      <c r="D81" s="59" t="e">
        <f t="shared" si="16"/>
        <v>#N/A</v>
      </c>
      <c r="E81" s="155"/>
      <c r="F81" s="247" t="e">
        <f>MATCH(INT(C81),Zuteilung!A:A,0)</f>
        <v>#N/A</v>
      </c>
      <c r="G81" s="61" t="e">
        <f>IF(OR(C81&lt;INDEX(Zuteilung!C:C,F81),C81&gt;INDEX(Zuteilung!D:D,F81)),FALSE,TRUE)</f>
        <v>#N/A</v>
      </c>
      <c r="H81" s="60" t="e">
        <f>IF(B81&lt;=Regelungszeit!$F$32,H80+Regelungszeit!$F$28,"")</f>
        <v>#N/A</v>
      </c>
      <c r="I81" s="60"/>
      <c r="J81" s="60"/>
      <c r="K81" s="60"/>
      <c r="L81" s="61" t="e">
        <f t="shared" si="22"/>
        <v>#N/A</v>
      </c>
      <c r="M81" s="106" t="e">
        <f t="shared" si="24"/>
        <v>#N/A</v>
      </c>
      <c r="N81" s="61" t="e">
        <f>IF(M81="","",IF(M81=1,0,IF(M81=1,0,Dateneingabe!$G$10*M81)))</f>
        <v>#N/A</v>
      </c>
      <c r="O81" s="252">
        <f t="shared" ref="O81:O144" si="28">IFERROR(IF(G81=FALSE,"",IF(E81="","",IF(C81="","",IF(L81&gt;$L$15,0,IF(($L$15-MAX(L81,N81))&lt;0,0,(($L$15-MAX(L81,N81))*0.25)))))),0)</f>
        <v>0</v>
      </c>
      <c r="P81" s="63">
        <f>IF(O81="","",O81*(Dateneingabe!$G$10/100))</f>
        <v>0</v>
      </c>
      <c r="Q81" s="63">
        <f t="shared" ref="Q81:Q144" si="29">IF(P81="","",ROUND(P81*0.95,2))</f>
        <v>0</v>
      </c>
      <c r="R81" s="63" t="e">
        <f>IF(C81="","",IF(Dateneingabe!$G$17&lt;40909,Zeitreihe!P81,Zeitreihe!Q81))</f>
        <v>#N/A</v>
      </c>
      <c r="S81" s="68" t="str">
        <f>IF($T$14=0,"",IF(H81="","",IF(E81="","Ist-Arbeit fehlt",IF(L81&gt;Dateneingabe!$G$8,"Ist-Arbeit unplausibel",""))))</f>
        <v/>
      </c>
      <c r="T81" s="30">
        <f t="shared" si="23"/>
        <v>0</v>
      </c>
      <c r="U81" s="30">
        <f t="shared" si="25"/>
        <v>0</v>
      </c>
      <c r="X81" s="80"/>
      <c r="Y81" s="79"/>
      <c r="Z81" s="81"/>
      <c r="AA81" s="81"/>
      <c r="AB81" s="81"/>
      <c r="AC81" s="81"/>
      <c r="AD81" s="81"/>
      <c r="AE81" s="81"/>
      <c r="AF81" s="30" t="e">
        <f t="shared" si="26"/>
        <v>#N/A</v>
      </c>
      <c r="AG81" s="80" t="e">
        <f t="shared" ref="AG81:AG144" si="30">IF(AF81&lt;&gt;0,AF81,AG80)</f>
        <v>#N/A</v>
      </c>
      <c r="AH81" s="79" t="e">
        <f t="shared" si="27"/>
        <v>#N/A</v>
      </c>
      <c r="AI81" s="81" t="e">
        <f>IF(($AH81+AI$15)&lt;Regelungszeit!$W$15,Regelungszeit!$X$14,IF(($AH81+AI$15)&lt;Regelungszeit!$W$16,Regelungszeit!$X$15,IF(($AH81+AI$15)&lt;Regelungszeit!$W$17,Regelungszeit!$X$16,IF(($AH81+AI$15)&lt;Regelungszeit!$W$18,Regelungszeit!$X$17,IF(($AH81+AI$15)&lt;Regelungszeit!$W$19,Regelungszeit!$X$18,IF(($AH81+AI$15)&lt;Regelungszeit!$W$20,Regelungszeit!$X$19,IF(($AH81+AI$15)&lt;Regelungszeit!$W$21,Regelungszeit!$X$20,IF(($AH81+AI$15)&lt;Regelungszeit!$W$22,Regelungszeit!$X$21,IF(($AH81+AI$15)&lt;Regelungszeit!$W$23,Regelungszeit!$X$22,Regelungszeit!$X$23)))))))))</f>
        <v>#N/A</v>
      </c>
      <c r="AJ81" s="81" t="e">
        <f>IF(($AH81+AJ$15)&lt;Regelungszeit!$W$15,Regelungszeit!$X$14,IF(($AH81+AJ$15)&lt;Regelungszeit!$W$16,Regelungszeit!$X$15,IF(($AH81+AJ$15)&lt;Regelungszeit!$W$17,Regelungszeit!$X$16,IF(($AH81+AJ$15)&lt;Regelungszeit!$W$18,Regelungszeit!$X$17,IF(($AH81+AJ$15)&lt;Regelungszeit!$W$19,Regelungszeit!$X$18,IF(($AH81+AJ$15)&lt;Regelungszeit!$W$20,Regelungszeit!$X$19,IF(($AH81+AJ$15)&lt;Regelungszeit!$W$21,Regelungszeit!$X$20,IF(($AH81+AJ$15)&lt;Regelungszeit!$W$22,Regelungszeit!$X$21,IF(($AH81+AJ$15)&lt;Regelungszeit!$W$23,Regelungszeit!$X$22,Regelungszeit!$X$23)))))))))</f>
        <v>#N/A</v>
      </c>
      <c r="AK81" s="81" t="e">
        <f>IF(($AH81+AK$15)&lt;Regelungszeit!$W$15,Regelungszeit!$X$14,IF(($AH81+AK$15)&lt;Regelungszeit!$W$16,Regelungszeit!$X$15,IF(($AH81+AK$15)&lt;Regelungszeit!$W$17,Regelungszeit!$X$16,IF(($AH81+AK$15)&lt;Regelungszeit!$W$18,Regelungszeit!$X$17,IF(($AH81+AK$15)&lt;Regelungszeit!$W$19,Regelungszeit!$X$18,IF(($AH81+AK$15)&lt;Regelungszeit!$W$20,Regelungszeit!$X$19,IF(($AH81+AK$15)&lt;Regelungszeit!$W$21,Regelungszeit!$X$20,IF(($AH81+AK$15)&lt;Regelungszeit!$W$22,Regelungszeit!$X$21,IF(($AH81+AK$15)&lt;Regelungszeit!$W$23,Regelungszeit!$X$22,Regelungszeit!$X$23)))))))))</f>
        <v>#N/A</v>
      </c>
      <c r="AL81" s="81" t="e">
        <f>IF(($AH81+AL$15)&lt;Regelungszeit!$W$15,Regelungszeit!$X$14,IF(($AH81+AL$15)&lt;Regelungszeit!$W$16,Regelungszeit!$X$15,IF(($AH81+AL$15)&lt;Regelungszeit!$W$17,Regelungszeit!$X$16,IF(($AH81+AL$15)&lt;Regelungszeit!$W$18,Regelungszeit!$X$17,IF(($AH81+AL$15)&lt;Regelungszeit!$W$19,Regelungszeit!$X$18,IF(($AH81+AL$15)&lt;Regelungszeit!$W$20,Regelungszeit!$X$19,IF(($AH81+AL$15)&lt;Regelungszeit!$W$21,Regelungszeit!$X$20,IF(($AH81+AL$15)&lt;Regelungszeit!$W$22,Regelungszeit!$X$21,IF(($AH81+AL$15)&lt;Regelungszeit!$W$23,Regelungszeit!$X$22,Regelungszeit!$X$23)))))))))</f>
        <v>#N/A</v>
      </c>
      <c r="AM81" s="81" t="e">
        <f>IF(($AH81+AM$15)&lt;Regelungszeit!$W$15,Regelungszeit!$X$14,IF(($AH81+AM$15)&lt;Regelungszeit!$W$16,Regelungszeit!$X$15,IF(($AH81+AM$15)&lt;Regelungszeit!$W$17,Regelungszeit!$X$16,IF(($AH81+AM$15)&lt;Regelungszeit!$W$18,Regelungszeit!$X$17,IF(($AH81+AM$15)&lt;Regelungszeit!$W$19,Regelungszeit!$X$18,IF(($AH81+AM$15)&lt;Regelungszeit!$W$20,Regelungszeit!$X$19,IF(($AH81+AM$15)&lt;Regelungszeit!$W$21,Regelungszeit!$X$20,IF(($AH81+AM$15)&lt;Regelungszeit!$W$22,Regelungszeit!$X$21,IF(($AH81+AM$15)&lt;Regelungszeit!$W$23,Regelungszeit!$X$22,Regelungszeit!$X$23)))))))))</f>
        <v>#N/A</v>
      </c>
      <c r="AN81" s="81" t="e">
        <f>IF(($AH81+AN$15)&lt;Regelungszeit!$W$15,Regelungszeit!$X$14,IF(($AH81+AN$15)&lt;Regelungszeit!$W$16,Regelungszeit!$X$15,IF(($AH81+AN$15)&lt;Regelungszeit!$W$17,Regelungszeit!$X$16,IF(($AH81+AN$15)&lt;Regelungszeit!$W$18,Regelungszeit!$X$17,IF(($AH81+AN$15)&lt;Regelungszeit!$W$19,Regelungszeit!$X$18,IF(($AH81+AN$15)&lt;Regelungszeit!$W$20,Regelungszeit!$X$19,IF(($AH81+AN$15)&lt;Regelungszeit!$W$21,Regelungszeit!$X$20,IF(($AH81+AN$15)&lt;Regelungszeit!$W$22,Regelungszeit!$X$21,IF(($AH81+AN$15)&lt;Regelungszeit!$W$23,Regelungszeit!$X$22,Regelungszeit!$X$23)))))))))</f>
        <v>#N/A</v>
      </c>
      <c r="AO81" s="81" t="e">
        <f>IF(($AH81+AO$15)&lt;Regelungszeit!$W$15,Regelungszeit!$X$14,IF(($AH81+AO$15)&lt;Regelungszeit!$W$16,Regelungszeit!$X$15,IF(($AH81+AO$15)&lt;Regelungszeit!$W$17,Regelungszeit!$X$16,IF(($AH81+AO$15)&lt;Regelungszeit!$W$18,Regelungszeit!$X$17,IF(($AH81+AO$15)&lt;Regelungszeit!$W$19,Regelungszeit!$X$18,IF(($AH81+AO$15)&lt;Regelungszeit!$W$20,Regelungszeit!$X$19,IF(($AH81+AO$15)&lt;Regelungszeit!$W$21,Regelungszeit!$X$20,IF(($AH81+AO$15)&lt;Regelungszeit!$W$22,Regelungszeit!$X$21,IF(($AH81+AO$15)&lt;Regelungszeit!$W$23,Regelungszeit!$X$22,Regelungszeit!$X$23)))))))))</f>
        <v>#N/A</v>
      </c>
      <c r="AP81" s="81" t="e">
        <f>IF(($AH81+AP$15)&lt;Regelungszeit!$W$15,Regelungszeit!$X$14,IF(($AH81+AP$15)&lt;Regelungszeit!$W$16,Regelungszeit!$X$15,IF(($AH81+AP$15)&lt;Regelungszeit!$W$17,Regelungszeit!$X$16,IF(($AH81+AP$15)&lt;Regelungszeit!$W$18,Regelungszeit!$X$17,IF(($AH81+AP$15)&lt;Regelungszeit!$W$19,Regelungszeit!$X$18,IF(($AH81+AP$15)&lt;Regelungszeit!$W$20,Regelungszeit!$X$19,IF(($AH81+AP$15)&lt;Regelungszeit!$W$21,Regelungszeit!$X$20,IF(($AH81+AP$15)&lt;Regelungszeit!$W$22,Regelungszeit!$X$21,IF(($AH81+AP$15)&lt;Regelungszeit!$W$23,Regelungszeit!$X$22,Regelungszeit!$X$23)))))))))</f>
        <v>#N/A</v>
      </c>
      <c r="AQ81" s="81" t="e">
        <f>IF(($AH81+AQ$15)&lt;Regelungszeit!$W$15,Regelungszeit!$X$14,IF(($AH81+AQ$15)&lt;Regelungszeit!$W$16,Regelungszeit!$X$15,IF(($AH81+AQ$15)&lt;Regelungszeit!$W$17,Regelungszeit!$X$16,IF(($AH81+AQ$15)&lt;Regelungszeit!$W$18,Regelungszeit!$X$17,IF(($AH81+AQ$15)&lt;Regelungszeit!$W$19,Regelungszeit!$X$18,IF(($AH81+AQ$15)&lt;Regelungszeit!$W$20,Regelungszeit!$X$19,IF(($AH81+AQ$15)&lt;Regelungszeit!$W$21,Regelungszeit!$X$20,IF(($AH81+AQ$15)&lt;Regelungszeit!$W$22,Regelungszeit!$X$21,IF(($AH81+AQ$15)&lt;Regelungszeit!$W$23,Regelungszeit!$X$22,Regelungszeit!$X$23)))))))))</f>
        <v>#N/A</v>
      </c>
      <c r="AR81" s="81" t="e">
        <f>IF(($AH81+AR$15)&lt;Regelungszeit!$W$15,Regelungszeit!$X$14,IF(($AH81+AR$15)&lt;Regelungszeit!$W$16,Regelungszeit!$X$15,IF(($AH81+AR$15)&lt;Regelungszeit!$W$17,Regelungszeit!$X$16,IF(($AH81+AR$15)&lt;Regelungszeit!$W$18,Regelungszeit!$X$17,IF(($AH81+AR$15)&lt;Regelungszeit!$W$19,Regelungszeit!$X$18,IF(($AH81+AR$15)&lt;Regelungszeit!$W$20,Regelungszeit!$X$19,IF(($AH81+AR$15)&lt;Regelungszeit!$W$21,Regelungszeit!$X$20,IF(($AH81+AR$15)&lt;Regelungszeit!$W$22,Regelungszeit!$X$21,IF(($AH81+AR$15)&lt;Regelungszeit!$W$23,Regelungszeit!$X$22,Regelungszeit!$X$23)))))))))</f>
        <v>#N/A</v>
      </c>
      <c r="AS81" s="81" t="e">
        <f>IF(($AH81+AS$15)&lt;Regelungszeit!$W$15,Regelungszeit!$X$14,IF(($AH81+AS$15)&lt;Regelungszeit!$W$16,Regelungszeit!$X$15,IF(($AH81+AS$15)&lt;Regelungszeit!$W$17,Regelungszeit!$X$16,IF(($AH81+AS$15)&lt;Regelungszeit!$W$18,Regelungszeit!$X$17,IF(($AH81+AS$15)&lt;Regelungszeit!$W$19,Regelungszeit!$X$18,IF(($AH81+AS$15)&lt;Regelungszeit!$W$20,Regelungszeit!$X$19,IF(($AH81+AS$15)&lt;Regelungszeit!$W$21,Regelungszeit!$X$20,IF(($AH81+AS$15)&lt;Regelungszeit!$W$22,Regelungszeit!$X$21,IF(($AH81+AS$15)&lt;Regelungszeit!$W$23,Regelungszeit!$X$22,Regelungszeit!$X$23)))))))))</f>
        <v>#N/A</v>
      </c>
      <c r="AT81" s="81" t="e">
        <f>IF(($AH81+AT$15)&lt;Regelungszeit!$W$15,Regelungszeit!$X$14,IF(($AH81+AT$15)&lt;Regelungszeit!$W$16,Regelungszeit!$X$15,IF(($AH81+AT$15)&lt;Regelungszeit!$W$17,Regelungszeit!$X$16,IF(($AH81+AT$15)&lt;Regelungszeit!$W$18,Regelungszeit!$X$17,IF(($AH81+AT$15)&lt;Regelungszeit!$W$19,Regelungszeit!$X$18,IF(($AH81+AT$15)&lt;Regelungszeit!$W$20,Regelungszeit!$X$19,IF(($AH81+AT$15)&lt;Regelungszeit!$W$21,Regelungszeit!$X$20,IF(($AH81+AT$15)&lt;Regelungszeit!$W$22,Regelungszeit!$X$21,IF(($AH81+AT$15)&lt;Regelungszeit!$W$23,Regelungszeit!$X$22,Regelungszeit!$X$23)))))))))</f>
        <v>#N/A</v>
      </c>
      <c r="AU81" s="81" t="e">
        <f>IF(($AH81+AU$15)&lt;Regelungszeit!$W$15,Regelungszeit!$X$14,IF(($AH81+AU$15)&lt;Regelungszeit!$W$16,Regelungszeit!$X$15,IF(($AH81+AU$15)&lt;Regelungszeit!$W$17,Regelungszeit!$X$16,IF(($AH81+AU$15)&lt;Regelungszeit!$W$18,Regelungszeit!$X$17,IF(($AH81+AU$15)&lt;Regelungszeit!$W$19,Regelungszeit!$X$18,IF(($AH81+AU$15)&lt;Regelungszeit!$W$20,Regelungszeit!$X$19,IF(($AH81+AU$15)&lt;Regelungszeit!$W$21,Regelungszeit!$X$20,IF(($AH81+AU$15)&lt;Regelungszeit!$W$22,Regelungszeit!$X$21,IF(($AH81+AU$15)&lt;Regelungszeit!$W$23,Regelungszeit!$X$22,Regelungszeit!$X$23)))))))))</f>
        <v>#N/A</v>
      </c>
      <c r="AV81" s="81" t="e">
        <f>IF(($AH81+AV$15)&lt;Regelungszeit!$W$15,Regelungszeit!$X$14,IF(($AH81+AV$15)&lt;Regelungszeit!$W$16,Regelungszeit!$X$15,IF(($AH81+AV$15)&lt;Regelungszeit!$W$17,Regelungszeit!$X$16,IF(($AH81+AV$15)&lt;Regelungszeit!$W$18,Regelungszeit!$X$17,IF(($AH81+AV$15)&lt;Regelungszeit!$W$19,Regelungszeit!$X$18,IF(($AH81+AV$15)&lt;Regelungszeit!$W$20,Regelungszeit!$X$19,IF(($AH81+AV$15)&lt;Regelungszeit!$W$21,Regelungszeit!$X$20,IF(($AH81+AV$15)&lt;Regelungszeit!$W$22,Regelungszeit!$X$21,IF(($AH81+AV$15)&lt;Regelungszeit!$W$23,Regelungszeit!$X$22,Regelungszeit!$X$23)))))))))</f>
        <v>#N/A</v>
      </c>
      <c r="AW81" s="81" t="e">
        <f>IF(($AH81+AW$15)&lt;Regelungszeit!$W$15,Regelungszeit!$X$14,IF(($AH81+AW$15)&lt;Regelungszeit!$W$16,Regelungszeit!$X$15,IF(($AH81+AW$15)&lt;Regelungszeit!$W$17,Regelungszeit!$X$16,IF(($AH81+AW$15)&lt;Regelungszeit!$W$18,Regelungszeit!$X$17,IF(($AH81+AW$15)&lt;Regelungszeit!$W$19,Regelungszeit!$X$18,IF(($AH81+AW$15)&lt;Regelungszeit!$W$20,Regelungszeit!$X$19,IF(($AH81+AW$15)&lt;Regelungszeit!$W$21,Regelungszeit!$X$20,IF(($AH81+AW$15)&lt;Regelungszeit!$W$22,Regelungszeit!$X$21,IF(($AH81+AW$15)&lt;Regelungszeit!$W$23,Regelungszeit!$X$22,Regelungszeit!$X$23)))))))))</f>
        <v>#N/A</v>
      </c>
      <c r="AX81" s="82" t="e">
        <f t="shared" si="14"/>
        <v>#N/A</v>
      </c>
    </row>
    <row r="82" spans="1:50">
      <c r="A82" s="56" t="e">
        <f>IF(B82=Regelungszeit!$F$31,"Ende Regelung",IF(B82=Regelungszeit!$F$32,"Ende Hochfahrrampe",""))</f>
        <v>#N/A</v>
      </c>
      <c r="B82" s="57">
        <v>68</v>
      </c>
      <c r="C82" s="58" t="e">
        <f t="shared" si="15"/>
        <v>#N/A</v>
      </c>
      <c r="D82" s="59" t="e">
        <f t="shared" si="16"/>
        <v>#N/A</v>
      </c>
      <c r="E82" s="155"/>
      <c r="F82" s="247" t="e">
        <f>MATCH(INT(C82),Zuteilung!A:A,0)</f>
        <v>#N/A</v>
      </c>
      <c r="G82" s="61" t="e">
        <f>IF(OR(C82&lt;INDEX(Zuteilung!C:C,F82),C82&gt;INDEX(Zuteilung!D:D,F82)),FALSE,TRUE)</f>
        <v>#N/A</v>
      </c>
      <c r="H82" s="60" t="e">
        <f>IF(B82&lt;=Regelungszeit!$F$32,H81+Regelungszeit!$F$28,"")</f>
        <v>#N/A</v>
      </c>
      <c r="I82" s="60"/>
      <c r="J82" s="60"/>
      <c r="K82" s="60"/>
      <c r="L82" s="61" t="e">
        <f t="shared" si="22"/>
        <v>#N/A</v>
      </c>
      <c r="M82" s="106" t="e">
        <f t="shared" si="24"/>
        <v>#N/A</v>
      </c>
      <c r="N82" s="61" t="e">
        <f>IF(M82="","",IF(M82=1,0,IF(M82=1,0,Dateneingabe!$G$10*M82)))</f>
        <v>#N/A</v>
      </c>
      <c r="O82" s="252">
        <f t="shared" si="28"/>
        <v>0</v>
      </c>
      <c r="P82" s="63">
        <f>IF(O82="","",O82*(Dateneingabe!$G$10/100))</f>
        <v>0</v>
      </c>
      <c r="Q82" s="63">
        <f t="shared" si="29"/>
        <v>0</v>
      </c>
      <c r="R82" s="63" t="e">
        <f>IF(C82="","",IF(Dateneingabe!$G$17&lt;40909,Zeitreihe!P82,Zeitreihe!Q82))</f>
        <v>#N/A</v>
      </c>
      <c r="S82" s="68" t="str">
        <f>IF($T$14=0,"",IF(H82="","",IF(E82="","Ist-Arbeit fehlt",IF(L82&gt;Dateneingabe!$G$8,"Ist-Arbeit unplausibel",""))))</f>
        <v/>
      </c>
      <c r="T82" s="30">
        <f t="shared" si="23"/>
        <v>0</v>
      </c>
      <c r="U82" s="30">
        <f t="shared" si="25"/>
        <v>0</v>
      </c>
      <c r="X82" s="80"/>
      <c r="Y82" s="79"/>
      <c r="Z82" s="81"/>
      <c r="AA82" s="81"/>
      <c r="AB82" s="81"/>
      <c r="AC82" s="81"/>
      <c r="AD82" s="81"/>
      <c r="AE82" s="81"/>
      <c r="AF82" s="30" t="e">
        <f t="shared" si="26"/>
        <v>#N/A</v>
      </c>
      <c r="AG82" s="80" t="e">
        <f t="shared" si="30"/>
        <v>#N/A</v>
      </c>
      <c r="AH82" s="79" t="e">
        <f t="shared" si="27"/>
        <v>#N/A</v>
      </c>
      <c r="AI82" s="81" t="e">
        <f>IF(($AH82+AI$15)&lt;Regelungszeit!$W$15,Regelungszeit!$X$14,IF(($AH82+AI$15)&lt;Regelungszeit!$W$16,Regelungszeit!$X$15,IF(($AH82+AI$15)&lt;Regelungszeit!$W$17,Regelungszeit!$X$16,IF(($AH82+AI$15)&lt;Regelungszeit!$W$18,Regelungszeit!$X$17,IF(($AH82+AI$15)&lt;Regelungszeit!$W$19,Regelungszeit!$X$18,IF(($AH82+AI$15)&lt;Regelungszeit!$W$20,Regelungszeit!$X$19,IF(($AH82+AI$15)&lt;Regelungszeit!$W$21,Regelungszeit!$X$20,IF(($AH82+AI$15)&lt;Regelungszeit!$W$22,Regelungszeit!$X$21,IF(($AH82+AI$15)&lt;Regelungszeit!$W$23,Regelungszeit!$X$22,Regelungszeit!$X$23)))))))))</f>
        <v>#N/A</v>
      </c>
      <c r="AJ82" s="81" t="e">
        <f>IF(($AH82+AJ$15)&lt;Regelungszeit!$W$15,Regelungszeit!$X$14,IF(($AH82+AJ$15)&lt;Regelungszeit!$W$16,Regelungszeit!$X$15,IF(($AH82+AJ$15)&lt;Regelungszeit!$W$17,Regelungszeit!$X$16,IF(($AH82+AJ$15)&lt;Regelungszeit!$W$18,Regelungszeit!$X$17,IF(($AH82+AJ$15)&lt;Regelungszeit!$W$19,Regelungszeit!$X$18,IF(($AH82+AJ$15)&lt;Regelungszeit!$W$20,Regelungszeit!$X$19,IF(($AH82+AJ$15)&lt;Regelungszeit!$W$21,Regelungszeit!$X$20,IF(($AH82+AJ$15)&lt;Regelungszeit!$W$22,Regelungszeit!$X$21,IF(($AH82+AJ$15)&lt;Regelungszeit!$W$23,Regelungszeit!$X$22,Regelungszeit!$X$23)))))))))</f>
        <v>#N/A</v>
      </c>
      <c r="AK82" s="81" t="e">
        <f>IF(($AH82+AK$15)&lt;Regelungszeit!$W$15,Regelungszeit!$X$14,IF(($AH82+AK$15)&lt;Regelungszeit!$W$16,Regelungszeit!$X$15,IF(($AH82+AK$15)&lt;Regelungszeit!$W$17,Regelungszeit!$X$16,IF(($AH82+AK$15)&lt;Regelungszeit!$W$18,Regelungszeit!$X$17,IF(($AH82+AK$15)&lt;Regelungszeit!$W$19,Regelungszeit!$X$18,IF(($AH82+AK$15)&lt;Regelungszeit!$W$20,Regelungszeit!$X$19,IF(($AH82+AK$15)&lt;Regelungszeit!$W$21,Regelungszeit!$X$20,IF(($AH82+AK$15)&lt;Regelungszeit!$W$22,Regelungszeit!$X$21,IF(($AH82+AK$15)&lt;Regelungszeit!$W$23,Regelungszeit!$X$22,Regelungszeit!$X$23)))))))))</f>
        <v>#N/A</v>
      </c>
      <c r="AL82" s="81" t="e">
        <f>IF(($AH82+AL$15)&lt;Regelungszeit!$W$15,Regelungszeit!$X$14,IF(($AH82+AL$15)&lt;Regelungszeit!$W$16,Regelungszeit!$X$15,IF(($AH82+AL$15)&lt;Regelungszeit!$W$17,Regelungszeit!$X$16,IF(($AH82+AL$15)&lt;Regelungszeit!$W$18,Regelungszeit!$X$17,IF(($AH82+AL$15)&lt;Regelungszeit!$W$19,Regelungszeit!$X$18,IF(($AH82+AL$15)&lt;Regelungszeit!$W$20,Regelungszeit!$X$19,IF(($AH82+AL$15)&lt;Regelungszeit!$W$21,Regelungszeit!$X$20,IF(($AH82+AL$15)&lt;Regelungszeit!$W$22,Regelungszeit!$X$21,IF(($AH82+AL$15)&lt;Regelungszeit!$W$23,Regelungszeit!$X$22,Regelungszeit!$X$23)))))))))</f>
        <v>#N/A</v>
      </c>
      <c r="AM82" s="81" t="e">
        <f>IF(($AH82+AM$15)&lt;Regelungszeit!$W$15,Regelungszeit!$X$14,IF(($AH82+AM$15)&lt;Regelungszeit!$W$16,Regelungszeit!$X$15,IF(($AH82+AM$15)&lt;Regelungszeit!$W$17,Regelungszeit!$X$16,IF(($AH82+AM$15)&lt;Regelungszeit!$W$18,Regelungszeit!$X$17,IF(($AH82+AM$15)&lt;Regelungszeit!$W$19,Regelungszeit!$X$18,IF(($AH82+AM$15)&lt;Regelungszeit!$W$20,Regelungszeit!$X$19,IF(($AH82+AM$15)&lt;Regelungszeit!$W$21,Regelungszeit!$X$20,IF(($AH82+AM$15)&lt;Regelungszeit!$W$22,Regelungszeit!$X$21,IF(($AH82+AM$15)&lt;Regelungszeit!$W$23,Regelungszeit!$X$22,Regelungszeit!$X$23)))))))))</f>
        <v>#N/A</v>
      </c>
      <c r="AN82" s="81" t="e">
        <f>IF(($AH82+AN$15)&lt;Regelungszeit!$W$15,Regelungszeit!$X$14,IF(($AH82+AN$15)&lt;Regelungszeit!$W$16,Regelungszeit!$X$15,IF(($AH82+AN$15)&lt;Regelungszeit!$W$17,Regelungszeit!$X$16,IF(($AH82+AN$15)&lt;Regelungszeit!$W$18,Regelungszeit!$X$17,IF(($AH82+AN$15)&lt;Regelungszeit!$W$19,Regelungszeit!$X$18,IF(($AH82+AN$15)&lt;Regelungszeit!$W$20,Regelungszeit!$X$19,IF(($AH82+AN$15)&lt;Regelungszeit!$W$21,Regelungszeit!$X$20,IF(($AH82+AN$15)&lt;Regelungszeit!$W$22,Regelungszeit!$X$21,IF(($AH82+AN$15)&lt;Regelungszeit!$W$23,Regelungszeit!$X$22,Regelungszeit!$X$23)))))))))</f>
        <v>#N/A</v>
      </c>
      <c r="AO82" s="81" t="e">
        <f>IF(($AH82+AO$15)&lt;Regelungszeit!$W$15,Regelungszeit!$X$14,IF(($AH82+AO$15)&lt;Regelungszeit!$W$16,Regelungszeit!$X$15,IF(($AH82+AO$15)&lt;Regelungszeit!$W$17,Regelungszeit!$X$16,IF(($AH82+AO$15)&lt;Regelungszeit!$W$18,Regelungszeit!$X$17,IF(($AH82+AO$15)&lt;Regelungszeit!$W$19,Regelungszeit!$X$18,IF(($AH82+AO$15)&lt;Regelungszeit!$W$20,Regelungszeit!$X$19,IF(($AH82+AO$15)&lt;Regelungszeit!$W$21,Regelungszeit!$X$20,IF(($AH82+AO$15)&lt;Regelungszeit!$W$22,Regelungszeit!$X$21,IF(($AH82+AO$15)&lt;Regelungszeit!$W$23,Regelungszeit!$X$22,Regelungszeit!$X$23)))))))))</f>
        <v>#N/A</v>
      </c>
      <c r="AP82" s="81" t="e">
        <f>IF(($AH82+AP$15)&lt;Regelungszeit!$W$15,Regelungszeit!$X$14,IF(($AH82+AP$15)&lt;Regelungszeit!$W$16,Regelungszeit!$X$15,IF(($AH82+AP$15)&lt;Regelungszeit!$W$17,Regelungszeit!$X$16,IF(($AH82+AP$15)&lt;Regelungszeit!$W$18,Regelungszeit!$X$17,IF(($AH82+AP$15)&lt;Regelungszeit!$W$19,Regelungszeit!$X$18,IF(($AH82+AP$15)&lt;Regelungszeit!$W$20,Regelungszeit!$X$19,IF(($AH82+AP$15)&lt;Regelungszeit!$W$21,Regelungszeit!$X$20,IF(($AH82+AP$15)&lt;Regelungszeit!$W$22,Regelungszeit!$X$21,IF(($AH82+AP$15)&lt;Regelungszeit!$W$23,Regelungszeit!$X$22,Regelungszeit!$X$23)))))))))</f>
        <v>#N/A</v>
      </c>
      <c r="AQ82" s="81" t="e">
        <f>IF(($AH82+AQ$15)&lt;Regelungszeit!$W$15,Regelungszeit!$X$14,IF(($AH82+AQ$15)&lt;Regelungszeit!$W$16,Regelungszeit!$X$15,IF(($AH82+AQ$15)&lt;Regelungszeit!$W$17,Regelungszeit!$X$16,IF(($AH82+AQ$15)&lt;Regelungszeit!$W$18,Regelungszeit!$X$17,IF(($AH82+AQ$15)&lt;Regelungszeit!$W$19,Regelungszeit!$X$18,IF(($AH82+AQ$15)&lt;Regelungszeit!$W$20,Regelungszeit!$X$19,IF(($AH82+AQ$15)&lt;Regelungszeit!$W$21,Regelungszeit!$X$20,IF(($AH82+AQ$15)&lt;Regelungszeit!$W$22,Regelungszeit!$X$21,IF(($AH82+AQ$15)&lt;Regelungszeit!$W$23,Regelungszeit!$X$22,Regelungszeit!$X$23)))))))))</f>
        <v>#N/A</v>
      </c>
      <c r="AR82" s="81" t="e">
        <f>IF(($AH82+AR$15)&lt;Regelungszeit!$W$15,Regelungszeit!$X$14,IF(($AH82+AR$15)&lt;Regelungszeit!$W$16,Regelungszeit!$X$15,IF(($AH82+AR$15)&lt;Regelungszeit!$W$17,Regelungszeit!$X$16,IF(($AH82+AR$15)&lt;Regelungszeit!$W$18,Regelungszeit!$X$17,IF(($AH82+AR$15)&lt;Regelungszeit!$W$19,Regelungszeit!$X$18,IF(($AH82+AR$15)&lt;Regelungszeit!$W$20,Regelungszeit!$X$19,IF(($AH82+AR$15)&lt;Regelungszeit!$W$21,Regelungszeit!$X$20,IF(($AH82+AR$15)&lt;Regelungszeit!$W$22,Regelungszeit!$X$21,IF(($AH82+AR$15)&lt;Regelungszeit!$W$23,Regelungszeit!$X$22,Regelungszeit!$X$23)))))))))</f>
        <v>#N/A</v>
      </c>
      <c r="AS82" s="81" t="e">
        <f>IF(($AH82+AS$15)&lt;Regelungszeit!$W$15,Regelungszeit!$X$14,IF(($AH82+AS$15)&lt;Regelungszeit!$W$16,Regelungszeit!$X$15,IF(($AH82+AS$15)&lt;Regelungszeit!$W$17,Regelungszeit!$X$16,IF(($AH82+AS$15)&lt;Regelungszeit!$W$18,Regelungszeit!$X$17,IF(($AH82+AS$15)&lt;Regelungszeit!$W$19,Regelungszeit!$X$18,IF(($AH82+AS$15)&lt;Regelungszeit!$W$20,Regelungszeit!$X$19,IF(($AH82+AS$15)&lt;Regelungszeit!$W$21,Regelungszeit!$X$20,IF(($AH82+AS$15)&lt;Regelungszeit!$W$22,Regelungszeit!$X$21,IF(($AH82+AS$15)&lt;Regelungszeit!$W$23,Regelungszeit!$X$22,Regelungszeit!$X$23)))))))))</f>
        <v>#N/A</v>
      </c>
      <c r="AT82" s="81" t="e">
        <f>IF(($AH82+AT$15)&lt;Regelungszeit!$W$15,Regelungszeit!$X$14,IF(($AH82+AT$15)&lt;Regelungszeit!$W$16,Regelungszeit!$X$15,IF(($AH82+AT$15)&lt;Regelungszeit!$W$17,Regelungszeit!$X$16,IF(($AH82+AT$15)&lt;Regelungszeit!$W$18,Regelungszeit!$X$17,IF(($AH82+AT$15)&lt;Regelungszeit!$W$19,Regelungszeit!$X$18,IF(($AH82+AT$15)&lt;Regelungszeit!$W$20,Regelungszeit!$X$19,IF(($AH82+AT$15)&lt;Regelungszeit!$W$21,Regelungszeit!$X$20,IF(($AH82+AT$15)&lt;Regelungszeit!$W$22,Regelungszeit!$X$21,IF(($AH82+AT$15)&lt;Regelungszeit!$W$23,Regelungszeit!$X$22,Regelungszeit!$X$23)))))))))</f>
        <v>#N/A</v>
      </c>
      <c r="AU82" s="81" t="e">
        <f>IF(($AH82+AU$15)&lt;Regelungszeit!$W$15,Regelungszeit!$X$14,IF(($AH82+AU$15)&lt;Regelungszeit!$W$16,Regelungszeit!$X$15,IF(($AH82+AU$15)&lt;Regelungszeit!$W$17,Regelungszeit!$X$16,IF(($AH82+AU$15)&lt;Regelungszeit!$W$18,Regelungszeit!$X$17,IF(($AH82+AU$15)&lt;Regelungszeit!$W$19,Regelungszeit!$X$18,IF(($AH82+AU$15)&lt;Regelungszeit!$W$20,Regelungszeit!$X$19,IF(($AH82+AU$15)&lt;Regelungszeit!$W$21,Regelungszeit!$X$20,IF(($AH82+AU$15)&lt;Regelungszeit!$W$22,Regelungszeit!$X$21,IF(($AH82+AU$15)&lt;Regelungszeit!$W$23,Regelungszeit!$X$22,Regelungszeit!$X$23)))))))))</f>
        <v>#N/A</v>
      </c>
      <c r="AV82" s="81" t="e">
        <f>IF(($AH82+AV$15)&lt;Regelungszeit!$W$15,Regelungszeit!$X$14,IF(($AH82+AV$15)&lt;Regelungszeit!$W$16,Regelungszeit!$X$15,IF(($AH82+AV$15)&lt;Regelungszeit!$W$17,Regelungszeit!$X$16,IF(($AH82+AV$15)&lt;Regelungszeit!$W$18,Regelungszeit!$X$17,IF(($AH82+AV$15)&lt;Regelungszeit!$W$19,Regelungszeit!$X$18,IF(($AH82+AV$15)&lt;Regelungszeit!$W$20,Regelungszeit!$X$19,IF(($AH82+AV$15)&lt;Regelungszeit!$W$21,Regelungszeit!$X$20,IF(($AH82+AV$15)&lt;Regelungszeit!$W$22,Regelungszeit!$X$21,IF(($AH82+AV$15)&lt;Regelungszeit!$W$23,Regelungszeit!$X$22,Regelungszeit!$X$23)))))))))</f>
        <v>#N/A</v>
      </c>
      <c r="AW82" s="81" t="e">
        <f>IF(($AH82+AW$15)&lt;Regelungszeit!$W$15,Regelungszeit!$X$14,IF(($AH82+AW$15)&lt;Regelungszeit!$W$16,Regelungszeit!$X$15,IF(($AH82+AW$15)&lt;Regelungszeit!$W$17,Regelungszeit!$X$16,IF(($AH82+AW$15)&lt;Regelungszeit!$W$18,Regelungszeit!$X$17,IF(($AH82+AW$15)&lt;Regelungszeit!$W$19,Regelungszeit!$X$18,IF(($AH82+AW$15)&lt;Regelungszeit!$W$20,Regelungszeit!$X$19,IF(($AH82+AW$15)&lt;Regelungszeit!$W$21,Regelungszeit!$X$20,IF(($AH82+AW$15)&lt;Regelungszeit!$W$22,Regelungszeit!$X$21,IF(($AH82+AW$15)&lt;Regelungszeit!$W$23,Regelungszeit!$X$22,Regelungszeit!$X$23)))))))))</f>
        <v>#N/A</v>
      </c>
      <c r="AX82" s="82" t="e">
        <f t="shared" ref="AX82:AX145" si="31">IF(AH82="","",SUM(AI82:AW82)/15)</f>
        <v>#N/A</v>
      </c>
    </row>
    <row r="83" spans="1:50">
      <c r="A83" s="56" t="e">
        <f>IF(B83=Regelungszeit!$F$31,"Ende Regelung",IF(B83=Regelungszeit!$F$32,"Ende Hochfahrrampe",""))</f>
        <v>#N/A</v>
      </c>
      <c r="B83" s="57">
        <v>69</v>
      </c>
      <c r="C83" s="58" t="e">
        <f t="shared" si="15"/>
        <v>#N/A</v>
      </c>
      <c r="D83" s="59" t="e">
        <f t="shared" si="16"/>
        <v>#N/A</v>
      </c>
      <c r="E83" s="155"/>
      <c r="F83" s="247" t="e">
        <f>MATCH(INT(C83),Zuteilung!A:A,0)</f>
        <v>#N/A</v>
      </c>
      <c r="G83" s="61" t="e">
        <f>IF(OR(C83&lt;INDEX(Zuteilung!C:C,F83),C83&gt;INDEX(Zuteilung!D:D,F83)),FALSE,TRUE)</f>
        <v>#N/A</v>
      </c>
      <c r="H83" s="60" t="e">
        <f>IF(B83&lt;=Regelungszeit!$F$32,H82+Regelungszeit!$F$28,"")</f>
        <v>#N/A</v>
      </c>
      <c r="I83" s="60"/>
      <c r="J83" s="60"/>
      <c r="K83" s="60"/>
      <c r="L83" s="61" t="e">
        <f t="shared" si="22"/>
        <v>#N/A</v>
      </c>
      <c r="M83" s="106" t="e">
        <f t="shared" si="24"/>
        <v>#N/A</v>
      </c>
      <c r="N83" s="61" t="e">
        <f>IF(M83="","",IF(M83=1,0,IF(M83=1,0,Dateneingabe!$G$10*M83)))</f>
        <v>#N/A</v>
      </c>
      <c r="O83" s="252">
        <f t="shared" si="28"/>
        <v>0</v>
      </c>
      <c r="P83" s="63">
        <f>IF(O83="","",O83*(Dateneingabe!$G$10/100))</f>
        <v>0</v>
      </c>
      <c r="Q83" s="63">
        <f t="shared" si="29"/>
        <v>0</v>
      </c>
      <c r="R83" s="63" t="e">
        <f>IF(C83="","",IF(Dateneingabe!$G$17&lt;40909,Zeitreihe!P83,Zeitreihe!Q83))</f>
        <v>#N/A</v>
      </c>
      <c r="S83" s="68" t="str">
        <f>IF($T$14=0,"",IF(H83="","",IF(E83="","Ist-Arbeit fehlt",IF(L83&gt;Dateneingabe!$G$8,"Ist-Arbeit unplausibel",""))))</f>
        <v/>
      </c>
      <c r="T83" s="30">
        <f t="shared" si="23"/>
        <v>0</v>
      </c>
      <c r="U83" s="30">
        <f t="shared" si="25"/>
        <v>0</v>
      </c>
      <c r="X83" s="80"/>
      <c r="Y83" s="79"/>
      <c r="Z83" s="81"/>
      <c r="AA83" s="81"/>
      <c r="AB83" s="81"/>
      <c r="AC83" s="81"/>
      <c r="AD83" s="81"/>
      <c r="AE83" s="81"/>
      <c r="AF83" s="30" t="e">
        <f t="shared" si="26"/>
        <v>#N/A</v>
      </c>
      <c r="AG83" s="80" t="e">
        <f t="shared" si="30"/>
        <v>#N/A</v>
      </c>
      <c r="AH83" s="79" t="e">
        <f t="shared" si="27"/>
        <v>#N/A</v>
      </c>
      <c r="AI83" s="81" t="e">
        <f>IF(($AH83+AI$15)&lt;Regelungszeit!$W$15,Regelungszeit!$X$14,IF(($AH83+AI$15)&lt;Regelungszeit!$W$16,Regelungszeit!$X$15,IF(($AH83+AI$15)&lt;Regelungszeit!$W$17,Regelungszeit!$X$16,IF(($AH83+AI$15)&lt;Regelungszeit!$W$18,Regelungszeit!$X$17,IF(($AH83+AI$15)&lt;Regelungszeit!$W$19,Regelungszeit!$X$18,IF(($AH83+AI$15)&lt;Regelungszeit!$W$20,Regelungszeit!$X$19,IF(($AH83+AI$15)&lt;Regelungszeit!$W$21,Regelungszeit!$X$20,IF(($AH83+AI$15)&lt;Regelungszeit!$W$22,Regelungszeit!$X$21,IF(($AH83+AI$15)&lt;Regelungszeit!$W$23,Regelungszeit!$X$22,Regelungszeit!$X$23)))))))))</f>
        <v>#N/A</v>
      </c>
      <c r="AJ83" s="81" t="e">
        <f>IF(($AH83+AJ$15)&lt;Regelungszeit!$W$15,Regelungszeit!$X$14,IF(($AH83+AJ$15)&lt;Regelungszeit!$W$16,Regelungszeit!$X$15,IF(($AH83+AJ$15)&lt;Regelungszeit!$W$17,Regelungszeit!$X$16,IF(($AH83+AJ$15)&lt;Regelungszeit!$W$18,Regelungszeit!$X$17,IF(($AH83+AJ$15)&lt;Regelungszeit!$W$19,Regelungszeit!$X$18,IF(($AH83+AJ$15)&lt;Regelungszeit!$W$20,Regelungszeit!$X$19,IF(($AH83+AJ$15)&lt;Regelungszeit!$W$21,Regelungszeit!$X$20,IF(($AH83+AJ$15)&lt;Regelungszeit!$W$22,Regelungszeit!$X$21,IF(($AH83+AJ$15)&lt;Regelungszeit!$W$23,Regelungszeit!$X$22,Regelungszeit!$X$23)))))))))</f>
        <v>#N/A</v>
      </c>
      <c r="AK83" s="81" t="e">
        <f>IF(($AH83+AK$15)&lt;Regelungszeit!$W$15,Regelungszeit!$X$14,IF(($AH83+AK$15)&lt;Regelungszeit!$W$16,Regelungszeit!$X$15,IF(($AH83+AK$15)&lt;Regelungszeit!$W$17,Regelungszeit!$X$16,IF(($AH83+AK$15)&lt;Regelungszeit!$W$18,Regelungszeit!$X$17,IF(($AH83+AK$15)&lt;Regelungszeit!$W$19,Regelungszeit!$X$18,IF(($AH83+AK$15)&lt;Regelungszeit!$W$20,Regelungszeit!$X$19,IF(($AH83+AK$15)&lt;Regelungszeit!$W$21,Regelungszeit!$X$20,IF(($AH83+AK$15)&lt;Regelungszeit!$W$22,Regelungszeit!$X$21,IF(($AH83+AK$15)&lt;Regelungszeit!$W$23,Regelungszeit!$X$22,Regelungszeit!$X$23)))))))))</f>
        <v>#N/A</v>
      </c>
      <c r="AL83" s="81" t="e">
        <f>IF(($AH83+AL$15)&lt;Regelungszeit!$W$15,Regelungszeit!$X$14,IF(($AH83+AL$15)&lt;Regelungszeit!$W$16,Regelungszeit!$X$15,IF(($AH83+AL$15)&lt;Regelungszeit!$W$17,Regelungszeit!$X$16,IF(($AH83+AL$15)&lt;Regelungszeit!$W$18,Regelungszeit!$X$17,IF(($AH83+AL$15)&lt;Regelungszeit!$W$19,Regelungszeit!$X$18,IF(($AH83+AL$15)&lt;Regelungszeit!$W$20,Regelungszeit!$X$19,IF(($AH83+AL$15)&lt;Regelungszeit!$W$21,Regelungszeit!$X$20,IF(($AH83+AL$15)&lt;Regelungszeit!$W$22,Regelungszeit!$X$21,IF(($AH83+AL$15)&lt;Regelungszeit!$W$23,Regelungszeit!$X$22,Regelungszeit!$X$23)))))))))</f>
        <v>#N/A</v>
      </c>
      <c r="AM83" s="81" t="e">
        <f>IF(($AH83+AM$15)&lt;Regelungszeit!$W$15,Regelungszeit!$X$14,IF(($AH83+AM$15)&lt;Regelungszeit!$W$16,Regelungszeit!$X$15,IF(($AH83+AM$15)&lt;Regelungszeit!$W$17,Regelungszeit!$X$16,IF(($AH83+AM$15)&lt;Regelungszeit!$W$18,Regelungszeit!$X$17,IF(($AH83+AM$15)&lt;Regelungszeit!$W$19,Regelungszeit!$X$18,IF(($AH83+AM$15)&lt;Regelungszeit!$W$20,Regelungszeit!$X$19,IF(($AH83+AM$15)&lt;Regelungszeit!$W$21,Regelungszeit!$X$20,IF(($AH83+AM$15)&lt;Regelungszeit!$W$22,Regelungszeit!$X$21,IF(($AH83+AM$15)&lt;Regelungszeit!$W$23,Regelungszeit!$X$22,Regelungszeit!$X$23)))))))))</f>
        <v>#N/A</v>
      </c>
      <c r="AN83" s="81" t="e">
        <f>IF(($AH83+AN$15)&lt;Regelungszeit!$W$15,Regelungszeit!$X$14,IF(($AH83+AN$15)&lt;Regelungszeit!$W$16,Regelungszeit!$X$15,IF(($AH83+AN$15)&lt;Regelungszeit!$W$17,Regelungszeit!$X$16,IF(($AH83+AN$15)&lt;Regelungszeit!$W$18,Regelungszeit!$X$17,IF(($AH83+AN$15)&lt;Regelungszeit!$W$19,Regelungszeit!$X$18,IF(($AH83+AN$15)&lt;Regelungszeit!$W$20,Regelungszeit!$X$19,IF(($AH83+AN$15)&lt;Regelungszeit!$W$21,Regelungszeit!$X$20,IF(($AH83+AN$15)&lt;Regelungszeit!$W$22,Regelungszeit!$X$21,IF(($AH83+AN$15)&lt;Regelungszeit!$W$23,Regelungszeit!$X$22,Regelungszeit!$X$23)))))))))</f>
        <v>#N/A</v>
      </c>
      <c r="AO83" s="81" t="e">
        <f>IF(($AH83+AO$15)&lt;Regelungszeit!$W$15,Regelungszeit!$X$14,IF(($AH83+AO$15)&lt;Regelungszeit!$W$16,Regelungszeit!$X$15,IF(($AH83+AO$15)&lt;Regelungszeit!$W$17,Regelungszeit!$X$16,IF(($AH83+AO$15)&lt;Regelungszeit!$W$18,Regelungszeit!$X$17,IF(($AH83+AO$15)&lt;Regelungszeit!$W$19,Regelungszeit!$X$18,IF(($AH83+AO$15)&lt;Regelungszeit!$W$20,Regelungszeit!$X$19,IF(($AH83+AO$15)&lt;Regelungszeit!$W$21,Regelungszeit!$X$20,IF(($AH83+AO$15)&lt;Regelungszeit!$W$22,Regelungszeit!$X$21,IF(($AH83+AO$15)&lt;Regelungszeit!$W$23,Regelungszeit!$X$22,Regelungszeit!$X$23)))))))))</f>
        <v>#N/A</v>
      </c>
      <c r="AP83" s="81" t="e">
        <f>IF(($AH83+AP$15)&lt;Regelungszeit!$W$15,Regelungszeit!$X$14,IF(($AH83+AP$15)&lt;Regelungszeit!$W$16,Regelungszeit!$X$15,IF(($AH83+AP$15)&lt;Regelungszeit!$W$17,Regelungszeit!$X$16,IF(($AH83+AP$15)&lt;Regelungszeit!$W$18,Regelungszeit!$X$17,IF(($AH83+AP$15)&lt;Regelungszeit!$W$19,Regelungszeit!$X$18,IF(($AH83+AP$15)&lt;Regelungszeit!$W$20,Regelungszeit!$X$19,IF(($AH83+AP$15)&lt;Regelungszeit!$W$21,Regelungszeit!$X$20,IF(($AH83+AP$15)&lt;Regelungszeit!$W$22,Regelungszeit!$X$21,IF(($AH83+AP$15)&lt;Regelungszeit!$W$23,Regelungszeit!$X$22,Regelungszeit!$X$23)))))))))</f>
        <v>#N/A</v>
      </c>
      <c r="AQ83" s="81" t="e">
        <f>IF(($AH83+AQ$15)&lt;Regelungszeit!$W$15,Regelungszeit!$X$14,IF(($AH83+AQ$15)&lt;Regelungszeit!$W$16,Regelungszeit!$X$15,IF(($AH83+AQ$15)&lt;Regelungszeit!$W$17,Regelungszeit!$X$16,IF(($AH83+AQ$15)&lt;Regelungszeit!$W$18,Regelungszeit!$X$17,IF(($AH83+AQ$15)&lt;Regelungszeit!$W$19,Regelungszeit!$X$18,IF(($AH83+AQ$15)&lt;Regelungszeit!$W$20,Regelungszeit!$X$19,IF(($AH83+AQ$15)&lt;Regelungszeit!$W$21,Regelungszeit!$X$20,IF(($AH83+AQ$15)&lt;Regelungszeit!$W$22,Regelungszeit!$X$21,IF(($AH83+AQ$15)&lt;Regelungszeit!$W$23,Regelungszeit!$X$22,Regelungszeit!$X$23)))))))))</f>
        <v>#N/A</v>
      </c>
      <c r="AR83" s="81" t="e">
        <f>IF(($AH83+AR$15)&lt;Regelungszeit!$W$15,Regelungszeit!$X$14,IF(($AH83+AR$15)&lt;Regelungszeit!$W$16,Regelungszeit!$X$15,IF(($AH83+AR$15)&lt;Regelungszeit!$W$17,Regelungszeit!$X$16,IF(($AH83+AR$15)&lt;Regelungszeit!$W$18,Regelungszeit!$X$17,IF(($AH83+AR$15)&lt;Regelungszeit!$W$19,Regelungszeit!$X$18,IF(($AH83+AR$15)&lt;Regelungszeit!$W$20,Regelungszeit!$X$19,IF(($AH83+AR$15)&lt;Regelungszeit!$W$21,Regelungszeit!$X$20,IF(($AH83+AR$15)&lt;Regelungszeit!$W$22,Regelungszeit!$X$21,IF(($AH83+AR$15)&lt;Regelungszeit!$W$23,Regelungszeit!$X$22,Regelungszeit!$X$23)))))))))</f>
        <v>#N/A</v>
      </c>
      <c r="AS83" s="81" t="e">
        <f>IF(($AH83+AS$15)&lt;Regelungszeit!$W$15,Regelungszeit!$X$14,IF(($AH83+AS$15)&lt;Regelungszeit!$W$16,Regelungszeit!$X$15,IF(($AH83+AS$15)&lt;Regelungszeit!$W$17,Regelungszeit!$X$16,IF(($AH83+AS$15)&lt;Regelungszeit!$W$18,Regelungszeit!$X$17,IF(($AH83+AS$15)&lt;Regelungszeit!$W$19,Regelungszeit!$X$18,IF(($AH83+AS$15)&lt;Regelungszeit!$W$20,Regelungszeit!$X$19,IF(($AH83+AS$15)&lt;Regelungszeit!$W$21,Regelungszeit!$X$20,IF(($AH83+AS$15)&lt;Regelungszeit!$W$22,Regelungszeit!$X$21,IF(($AH83+AS$15)&lt;Regelungszeit!$W$23,Regelungszeit!$X$22,Regelungszeit!$X$23)))))))))</f>
        <v>#N/A</v>
      </c>
      <c r="AT83" s="81" t="e">
        <f>IF(($AH83+AT$15)&lt;Regelungszeit!$W$15,Regelungszeit!$X$14,IF(($AH83+AT$15)&lt;Regelungszeit!$W$16,Regelungszeit!$X$15,IF(($AH83+AT$15)&lt;Regelungszeit!$W$17,Regelungszeit!$X$16,IF(($AH83+AT$15)&lt;Regelungszeit!$W$18,Regelungszeit!$X$17,IF(($AH83+AT$15)&lt;Regelungszeit!$W$19,Regelungszeit!$X$18,IF(($AH83+AT$15)&lt;Regelungszeit!$W$20,Regelungszeit!$X$19,IF(($AH83+AT$15)&lt;Regelungszeit!$W$21,Regelungszeit!$X$20,IF(($AH83+AT$15)&lt;Regelungszeit!$W$22,Regelungszeit!$X$21,IF(($AH83+AT$15)&lt;Regelungszeit!$W$23,Regelungszeit!$X$22,Regelungszeit!$X$23)))))))))</f>
        <v>#N/A</v>
      </c>
      <c r="AU83" s="81" t="e">
        <f>IF(($AH83+AU$15)&lt;Regelungszeit!$W$15,Regelungszeit!$X$14,IF(($AH83+AU$15)&lt;Regelungszeit!$W$16,Regelungszeit!$X$15,IF(($AH83+AU$15)&lt;Regelungszeit!$W$17,Regelungszeit!$X$16,IF(($AH83+AU$15)&lt;Regelungszeit!$W$18,Regelungszeit!$X$17,IF(($AH83+AU$15)&lt;Regelungszeit!$W$19,Regelungszeit!$X$18,IF(($AH83+AU$15)&lt;Regelungszeit!$W$20,Regelungszeit!$X$19,IF(($AH83+AU$15)&lt;Regelungszeit!$W$21,Regelungszeit!$X$20,IF(($AH83+AU$15)&lt;Regelungszeit!$W$22,Regelungszeit!$X$21,IF(($AH83+AU$15)&lt;Regelungszeit!$W$23,Regelungszeit!$X$22,Regelungszeit!$X$23)))))))))</f>
        <v>#N/A</v>
      </c>
      <c r="AV83" s="81" t="e">
        <f>IF(($AH83+AV$15)&lt;Regelungszeit!$W$15,Regelungszeit!$X$14,IF(($AH83+AV$15)&lt;Regelungszeit!$W$16,Regelungszeit!$X$15,IF(($AH83+AV$15)&lt;Regelungszeit!$W$17,Regelungszeit!$X$16,IF(($AH83+AV$15)&lt;Regelungszeit!$W$18,Regelungszeit!$X$17,IF(($AH83+AV$15)&lt;Regelungszeit!$W$19,Regelungszeit!$X$18,IF(($AH83+AV$15)&lt;Regelungszeit!$W$20,Regelungszeit!$X$19,IF(($AH83+AV$15)&lt;Regelungszeit!$W$21,Regelungszeit!$X$20,IF(($AH83+AV$15)&lt;Regelungszeit!$W$22,Regelungszeit!$X$21,IF(($AH83+AV$15)&lt;Regelungszeit!$W$23,Regelungszeit!$X$22,Regelungszeit!$X$23)))))))))</f>
        <v>#N/A</v>
      </c>
      <c r="AW83" s="81" t="e">
        <f>IF(($AH83+AW$15)&lt;Regelungszeit!$W$15,Regelungszeit!$X$14,IF(($AH83+AW$15)&lt;Regelungszeit!$W$16,Regelungszeit!$X$15,IF(($AH83+AW$15)&lt;Regelungszeit!$W$17,Regelungszeit!$X$16,IF(($AH83+AW$15)&lt;Regelungszeit!$W$18,Regelungszeit!$X$17,IF(($AH83+AW$15)&lt;Regelungszeit!$W$19,Regelungszeit!$X$18,IF(($AH83+AW$15)&lt;Regelungszeit!$W$20,Regelungszeit!$X$19,IF(($AH83+AW$15)&lt;Regelungszeit!$W$21,Regelungszeit!$X$20,IF(($AH83+AW$15)&lt;Regelungszeit!$W$22,Regelungszeit!$X$21,IF(($AH83+AW$15)&lt;Regelungszeit!$W$23,Regelungszeit!$X$22,Regelungszeit!$X$23)))))))))</f>
        <v>#N/A</v>
      </c>
      <c r="AX83" s="82" t="e">
        <f t="shared" si="31"/>
        <v>#N/A</v>
      </c>
    </row>
    <row r="84" spans="1:50">
      <c r="A84" s="56" t="e">
        <f>IF(B84=Regelungszeit!$F$31,"Ende Regelung",IF(B84=Regelungszeit!$F$32,"Ende Hochfahrrampe",""))</f>
        <v>#N/A</v>
      </c>
      <c r="B84" s="57">
        <v>70</v>
      </c>
      <c r="C84" s="58" t="e">
        <f t="shared" si="15"/>
        <v>#N/A</v>
      </c>
      <c r="D84" s="59" t="e">
        <f t="shared" si="16"/>
        <v>#N/A</v>
      </c>
      <c r="E84" s="155"/>
      <c r="F84" s="247" t="e">
        <f>MATCH(INT(C84),Zuteilung!A:A,0)</f>
        <v>#N/A</v>
      </c>
      <c r="G84" s="61" t="e">
        <f>IF(OR(C84&lt;INDEX(Zuteilung!C:C,F84),C84&gt;INDEX(Zuteilung!D:D,F84)),FALSE,TRUE)</f>
        <v>#N/A</v>
      </c>
      <c r="H84" s="60" t="e">
        <f>IF(B84&lt;=Regelungszeit!$F$32,H83+Regelungszeit!$F$28,"")</f>
        <v>#N/A</v>
      </c>
      <c r="I84" s="60"/>
      <c r="J84" s="60"/>
      <c r="K84" s="60"/>
      <c r="L84" s="61" t="e">
        <f t="shared" si="22"/>
        <v>#N/A</v>
      </c>
      <c r="M84" s="106" t="e">
        <f t="shared" si="24"/>
        <v>#N/A</v>
      </c>
      <c r="N84" s="61" t="e">
        <f>IF(M84="","",IF(M84=1,0,IF(M84=1,0,Dateneingabe!$G$10*M84)))</f>
        <v>#N/A</v>
      </c>
      <c r="O84" s="252">
        <f t="shared" si="28"/>
        <v>0</v>
      </c>
      <c r="P84" s="63">
        <f>IF(O84="","",O84*(Dateneingabe!$G$10/100))</f>
        <v>0</v>
      </c>
      <c r="Q84" s="63">
        <f t="shared" si="29"/>
        <v>0</v>
      </c>
      <c r="R84" s="63" t="e">
        <f>IF(C84="","",IF(Dateneingabe!$G$17&lt;40909,Zeitreihe!P84,Zeitreihe!Q84))</f>
        <v>#N/A</v>
      </c>
      <c r="S84" s="68" t="str">
        <f>IF($T$14=0,"",IF(H84="","",IF(E84="","Ist-Arbeit fehlt",IF(L84&gt;Dateneingabe!$G$8,"Ist-Arbeit unplausibel",""))))</f>
        <v/>
      </c>
      <c r="T84" s="30">
        <f t="shared" si="23"/>
        <v>0</v>
      </c>
      <c r="U84" s="30">
        <f t="shared" si="25"/>
        <v>0</v>
      </c>
      <c r="X84" s="80"/>
      <c r="Y84" s="79"/>
      <c r="Z84" s="81"/>
      <c r="AA84" s="81"/>
      <c r="AB84" s="81"/>
      <c r="AC84" s="81"/>
      <c r="AD84" s="81"/>
      <c r="AE84" s="81"/>
      <c r="AF84" s="30" t="e">
        <f t="shared" si="26"/>
        <v>#N/A</v>
      </c>
      <c r="AG84" s="80" t="e">
        <f t="shared" si="30"/>
        <v>#N/A</v>
      </c>
      <c r="AH84" s="79" t="e">
        <f t="shared" si="27"/>
        <v>#N/A</v>
      </c>
      <c r="AI84" s="81" t="e">
        <f>IF(($AH84+AI$15)&lt;Regelungszeit!$W$15,Regelungszeit!$X$14,IF(($AH84+AI$15)&lt;Regelungszeit!$W$16,Regelungszeit!$X$15,IF(($AH84+AI$15)&lt;Regelungszeit!$W$17,Regelungszeit!$X$16,IF(($AH84+AI$15)&lt;Regelungszeit!$W$18,Regelungszeit!$X$17,IF(($AH84+AI$15)&lt;Regelungszeit!$W$19,Regelungszeit!$X$18,IF(($AH84+AI$15)&lt;Regelungszeit!$W$20,Regelungszeit!$X$19,IF(($AH84+AI$15)&lt;Regelungszeit!$W$21,Regelungszeit!$X$20,IF(($AH84+AI$15)&lt;Regelungszeit!$W$22,Regelungszeit!$X$21,IF(($AH84+AI$15)&lt;Regelungszeit!$W$23,Regelungszeit!$X$22,Regelungszeit!$X$23)))))))))</f>
        <v>#N/A</v>
      </c>
      <c r="AJ84" s="81" t="e">
        <f>IF(($AH84+AJ$15)&lt;Regelungszeit!$W$15,Regelungszeit!$X$14,IF(($AH84+AJ$15)&lt;Regelungszeit!$W$16,Regelungszeit!$X$15,IF(($AH84+AJ$15)&lt;Regelungszeit!$W$17,Regelungszeit!$X$16,IF(($AH84+AJ$15)&lt;Regelungszeit!$W$18,Regelungszeit!$X$17,IF(($AH84+AJ$15)&lt;Regelungszeit!$W$19,Regelungszeit!$X$18,IF(($AH84+AJ$15)&lt;Regelungszeit!$W$20,Regelungszeit!$X$19,IF(($AH84+AJ$15)&lt;Regelungszeit!$W$21,Regelungszeit!$X$20,IF(($AH84+AJ$15)&lt;Regelungszeit!$W$22,Regelungszeit!$X$21,IF(($AH84+AJ$15)&lt;Regelungszeit!$W$23,Regelungszeit!$X$22,Regelungszeit!$X$23)))))))))</f>
        <v>#N/A</v>
      </c>
      <c r="AK84" s="81" t="e">
        <f>IF(($AH84+AK$15)&lt;Regelungszeit!$W$15,Regelungszeit!$X$14,IF(($AH84+AK$15)&lt;Regelungszeit!$W$16,Regelungszeit!$X$15,IF(($AH84+AK$15)&lt;Regelungszeit!$W$17,Regelungszeit!$X$16,IF(($AH84+AK$15)&lt;Regelungszeit!$W$18,Regelungszeit!$X$17,IF(($AH84+AK$15)&lt;Regelungszeit!$W$19,Regelungszeit!$X$18,IF(($AH84+AK$15)&lt;Regelungszeit!$W$20,Regelungszeit!$X$19,IF(($AH84+AK$15)&lt;Regelungszeit!$W$21,Regelungszeit!$X$20,IF(($AH84+AK$15)&lt;Regelungszeit!$W$22,Regelungszeit!$X$21,IF(($AH84+AK$15)&lt;Regelungszeit!$W$23,Regelungszeit!$X$22,Regelungszeit!$X$23)))))))))</f>
        <v>#N/A</v>
      </c>
      <c r="AL84" s="81" t="e">
        <f>IF(($AH84+AL$15)&lt;Regelungszeit!$W$15,Regelungszeit!$X$14,IF(($AH84+AL$15)&lt;Regelungszeit!$W$16,Regelungszeit!$X$15,IF(($AH84+AL$15)&lt;Regelungszeit!$W$17,Regelungszeit!$X$16,IF(($AH84+AL$15)&lt;Regelungszeit!$W$18,Regelungszeit!$X$17,IF(($AH84+AL$15)&lt;Regelungszeit!$W$19,Regelungszeit!$X$18,IF(($AH84+AL$15)&lt;Regelungszeit!$W$20,Regelungszeit!$X$19,IF(($AH84+AL$15)&lt;Regelungszeit!$W$21,Regelungszeit!$X$20,IF(($AH84+AL$15)&lt;Regelungszeit!$W$22,Regelungszeit!$X$21,IF(($AH84+AL$15)&lt;Regelungszeit!$W$23,Regelungszeit!$X$22,Regelungszeit!$X$23)))))))))</f>
        <v>#N/A</v>
      </c>
      <c r="AM84" s="81" t="e">
        <f>IF(($AH84+AM$15)&lt;Regelungszeit!$W$15,Regelungszeit!$X$14,IF(($AH84+AM$15)&lt;Regelungszeit!$W$16,Regelungszeit!$X$15,IF(($AH84+AM$15)&lt;Regelungszeit!$W$17,Regelungszeit!$X$16,IF(($AH84+AM$15)&lt;Regelungszeit!$W$18,Regelungszeit!$X$17,IF(($AH84+AM$15)&lt;Regelungszeit!$W$19,Regelungszeit!$X$18,IF(($AH84+AM$15)&lt;Regelungszeit!$W$20,Regelungszeit!$X$19,IF(($AH84+AM$15)&lt;Regelungszeit!$W$21,Regelungszeit!$X$20,IF(($AH84+AM$15)&lt;Regelungszeit!$W$22,Regelungszeit!$X$21,IF(($AH84+AM$15)&lt;Regelungszeit!$W$23,Regelungszeit!$X$22,Regelungszeit!$X$23)))))))))</f>
        <v>#N/A</v>
      </c>
      <c r="AN84" s="81" t="e">
        <f>IF(($AH84+AN$15)&lt;Regelungszeit!$W$15,Regelungszeit!$X$14,IF(($AH84+AN$15)&lt;Regelungszeit!$W$16,Regelungszeit!$X$15,IF(($AH84+AN$15)&lt;Regelungszeit!$W$17,Regelungszeit!$X$16,IF(($AH84+AN$15)&lt;Regelungszeit!$W$18,Regelungszeit!$X$17,IF(($AH84+AN$15)&lt;Regelungszeit!$W$19,Regelungszeit!$X$18,IF(($AH84+AN$15)&lt;Regelungszeit!$W$20,Regelungszeit!$X$19,IF(($AH84+AN$15)&lt;Regelungszeit!$W$21,Regelungszeit!$X$20,IF(($AH84+AN$15)&lt;Regelungszeit!$W$22,Regelungszeit!$X$21,IF(($AH84+AN$15)&lt;Regelungszeit!$W$23,Regelungszeit!$X$22,Regelungszeit!$X$23)))))))))</f>
        <v>#N/A</v>
      </c>
      <c r="AO84" s="81" t="e">
        <f>IF(($AH84+AO$15)&lt;Regelungszeit!$W$15,Regelungszeit!$X$14,IF(($AH84+AO$15)&lt;Regelungszeit!$W$16,Regelungszeit!$X$15,IF(($AH84+AO$15)&lt;Regelungszeit!$W$17,Regelungszeit!$X$16,IF(($AH84+AO$15)&lt;Regelungszeit!$W$18,Regelungszeit!$X$17,IF(($AH84+AO$15)&lt;Regelungszeit!$W$19,Regelungszeit!$X$18,IF(($AH84+AO$15)&lt;Regelungszeit!$W$20,Regelungszeit!$X$19,IF(($AH84+AO$15)&lt;Regelungszeit!$W$21,Regelungszeit!$X$20,IF(($AH84+AO$15)&lt;Regelungszeit!$W$22,Regelungszeit!$X$21,IF(($AH84+AO$15)&lt;Regelungszeit!$W$23,Regelungszeit!$X$22,Regelungszeit!$X$23)))))))))</f>
        <v>#N/A</v>
      </c>
      <c r="AP84" s="81" t="e">
        <f>IF(($AH84+AP$15)&lt;Regelungszeit!$W$15,Regelungszeit!$X$14,IF(($AH84+AP$15)&lt;Regelungszeit!$W$16,Regelungszeit!$X$15,IF(($AH84+AP$15)&lt;Regelungszeit!$W$17,Regelungszeit!$X$16,IF(($AH84+AP$15)&lt;Regelungszeit!$W$18,Regelungszeit!$X$17,IF(($AH84+AP$15)&lt;Regelungszeit!$W$19,Regelungszeit!$X$18,IF(($AH84+AP$15)&lt;Regelungszeit!$W$20,Regelungszeit!$X$19,IF(($AH84+AP$15)&lt;Regelungszeit!$W$21,Regelungszeit!$X$20,IF(($AH84+AP$15)&lt;Regelungszeit!$W$22,Regelungszeit!$X$21,IF(($AH84+AP$15)&lt;Regelungszeit!$W$23,Regelungszeit!$X$22,Regelungszeit!$X$23)))))))))</f>
        <v>#N/A</v>
      </c>
      <c r="AQ84" s="81" t="e">
        <f>IF(($AH84+AQ$15)&lt;Regelungszeit!$W$15,Regelungszeit!$X$14,IF(($AH84+AQ$15)&lt;Regelungszeit!$W$16,Regelungszeit!$X$15,IF(($AH84+AQ$15)&lt;Regelungszeit!$W$17,Regelungszeit!$X$16,IF(($AH84+AQ$15)&lt;Regelungszeit!$W$18,Regelungszeit!$X$17,IF(($AH84+AQ$15)&lt;Regelungszeit!$W$19,Regelungszeit!$X$18,IF(($AH84+AQ$15)&lt;Regelungszeit!$W$20,Regelungszeit!$X$19,IF(($AH84+AQ$15)&lt;Regelungszeit!$W$21,Regelungszeit!$X$20,IF(($AH84+AQ$15)&lt;Regelungszeit!$W$22,Regelungszeit!$X$21,IF(($AH84+AQ$15)&lt;Regelungszeit!$W$23,Regelungszeit!$X$22,Regelungszeit!$X$23)))))))))</f>
        <v>#N/A</v>
      </c>
      <c r="AR84" s="81" t="e">
        <f>IF(($AH84+AR$15)&lt;Regelungszeit!$W$15,Regelungszeit!$X$14,IF(($AH84+AR$15)&lt;Regelungszeit!$W$16,Regelungszeit!$X$15,IF(($AH84+AR$15)&lt;Regelungszeit!$W$17,Regelungszeit!$X$16,IF(($AH84+AR$15)&lt;Regelungszeit!$W$18,Regelungszeit!$X$17,IF(($AH84+AR$15)&lt;Regelungszeit!$W$19,Regelungszeit!$X$18,IF(($AH84+AR$15)&lt;Regelungszeit!$W$20,Regelungszeit!$X$19,IF(($AH84+AR$15)&lt;Regelungszeit!$W$21,Regelungszeit!$X$20,IF(($AH84+AR$15)&lt;Regelungszeit!$W$22,Regelungszeit!$X$21,IF(($AH84+AR$15)&lt;Regelungszeit!$W$23,Regelungszeit!$X$22,Regelungszeit!$X$23)))))))))</f>
        <v>#N/A</v>
      </c>
      <c r="AS84" s="81" t="e">
        <f>IF(($AH84+AS$15)&lt;Regelungszeit!$W$15,Regelungszeit!$X$14,IF(($AH84+AS$15)&lt;Regelungszeit!$W$16,Regelungszeit!$X$15,IF(($AH84+AS$15)&lt;Regelungszeit!$W$17,Regelungszeit!$X$16,IF(($AH84+AS$15)&lt;Regelungszeit!$W$18,Regelungszeit!$X$17,IF(($AH84+AS$15)&lt;Regelungszeit!$W$19,Regelungszeit!$X$18,IF(($AH84+AS$15)&lt;Regelungszeit!$W$20,Regelungszeit!$X$19,IF(($AH84+AS$15)&lt;Regelungszeit!$W$21,Regelungszeit!$X$20,IF(($AH84+AS$15)&lt;Regelungszeit!$W$22,Regelungszeit!$X$21,IF(($AH84+AS$15)&lt;Regelungszeit!$W$23,Regelungszeit!$X$22,Regelungszeit!$X$23)))))))))</f>
        <v>#N/A</v>
      </c>
      <c r="AT84" s="81" t="e">
        <f>IF(($AH84+AT$15)&lt;Regelungszeit!$W$15,Regelungszeit!$X$14,IF(($AH84+AT$15)&lt;Regelungszeit!$W$16,Regelungszeit!$X$15,IF(($AH84+AT$15)&lt;Regelungszeit!$W$17,Regelungszeit!$X$16,IF(($AH84+AT$15)&lt;Regelungszeit!$W$18,Regelungszeit!$X$17,IF(($AH84+AT$15)&lt;Regelungszeit!$W$19,Regelungszeit!$X$18,IF(($AH84+AT$15)&lt;Regelungszeit!$W$20,Regelungszeit!$X$19,IF(($AH84+AT$15)&lt;Regelungszeit!$W$21,Regelungszeit!$X$20,IF(($AH84+AT$15)&lt;Regelungszeit!$W$22,Regelungszeit!$X$21,IF(($AH84+AT$15)&lt;Regelungszeit!$W$23,Regelungszeit!$X$22,Regelungszeit!$X$23)))))))))</f>
        <v>#N/A</v>
      </c>
      <c r="AU84" s="81" t="e">
        <f>IF(($AH84+AU$15)&lt;Regelungszeit!$W$15,Regelungszeit!$X$14,IF(($AH84+AU$15)&lt;Regelungszeit!$W$16,Regelungszeit!$X$15,IF(($AH84+AU$15)&lt;Regelungszeit!$W$17,Regelungszeit!$X$16,IF(($AH84+AU$15)&lt;Regelungszeit!$W$18,Regelungszeit!$X$17,IF(($AH84+AU$15)&lt;Regelungszeit!$W$19,Regelungszeit!$X$18,IF(($AH84+AU$15)&lt;Regelungszeit!$W$20,Regelungszeit!$X$19,IF(($AH84+AU$15)&lt;Regelungszeit!$W$21,Regelungszeit!$X$20,IF(($AH84+AU$15)&lt;Regelungszeit!$W$22,Regelungszeit!$X$21,IF(($AH84+AU$15)&lt;Regelungszeit!$W$23,Regelungszeit!$X$22,Regelungszeit!$X$23)))))))))</f>
        <v>#N/A</v>
      </c>
      <c r="AV84" s="81" t="e">
        <f>IF(($AH84+AV$15)&lt;Regelungszeit!$W$15,Regelungszeit!$X$14,IF(($AH84+AV$15)&lt;Regelungszeit!$W$16,Regelungszeit!$X$15,IF(($AH84+AV$15)&lt;Regelungszeit!$W$17,Regelungszeit!$X$16,IF(($AH84+AV$15)&lt;Regelungszeit!$W$18,Regelungszeit!$X$17,IF(($AH84+AV$15)&lt;Regelungszeit!$W$19,Regelungszeit!$X$18,IF(($AH84+AV$15)&lt;Regelungszeit!$W$20,Regelungszeit!$X$19,IF(($AH84+AV$15)&lt;Regelungszeit!$W$21,Regelungszeit!$X$20,IF(($AH84+AV$15)&lt;Regelungszeit!$W$22,Regelungszeit!$X$21,IF(($AH84+AV$15)&lt;Regelungszeit!$W$23,Regelungszeit!$X$22,Regelungszeit!$X$23)))))))))</f>
        <v>#N/A</v>
      </c>
      <c r="AW84" s="81" t="e">
        <f>IF(($AH84+AW$15)&lt;Regelungszeit!$W$15,Regelungszeit!$X$14,IF(($AH84+AW$15)&lt;Regelungszeit!$W$16,Regelungszeit!$X$15,IF(($AH84+AW$15)&lt;Regelungszeit!$W$17,Regelungszeit!$X$16,IF(($AH84+AW$15)&lt;Regelungszeit!$W$18,Regelungszeit!$X$17,IF(($AH84+AW$15)&lt;Regelungszeit!$W$19,Regelungszeit!$X$18,IF(($AH84+AW$15)&lt;Regelungszeit!$W$20,Regelungszeit!$X$19,IF(($AH84+AW$15)&lt;Regelungszeit!$W$21,Regelungszeit!$X$20,IF(($AH84+AW$15)&lt;Regelungszeit!$W$22,Regelungszeit!$X$21,IF(($AH84+AW$15)&lt;Regelungszeit!$W$23,Regelungszeit!$X$22,Regelungszeit!$X$23)))))))))</f>
        <v>#N/A</v>
      </c>
      <c r="AX84" s="82" t="e">
        <f t="shared" si="31"/>
        <v>#N/A</v>
      </c>
    </row>
    <row r="85" spans="1:50">
      <c r="A85" s="56" t="e">
        <f>IF(B85=Regelungszeit!$F$31,"Ende Regelung",IF(B85=Regelungszeit!$F$32,"Ende Hochfahrrampe",""))</f>
        <v>#N/A</v>
      </c>
      <c r="B85" s="57">
        <v>71</v>
      </c>
      <c r="C85" s="58" t="e">
        <f t="shared" si="15"/>
        <v>#N/A</v>
      </c>
      <c r="D85" s="59" t="e">
        <f t="shared" si="16"/>
        <v>#N/A</v>
      </c>
      <c r="E85" s="155"/>
      <c r="F85" s="247" t="e">
        <f>MATCH(INT(C85),Zuteilung!A:A,0)</f>
        <v>#N/A</v>
      </c>
      <c r="G85" s="61" t="e">
        <f>IF(OR(C85&lt;INDEX(Zuteilung!C:C,F85),C85&gt;INDEX(Zuteilung!D:D,F85)),FALSE,TRUE)</f>
        <v>#N/A</v>
      </c>
      <c r="H85" s="60" t="e">
        <f>IF(B85&lt;=Regelungszeit!$F$32,H84+Regelungszeit!$F$28,"")</f>
        <v>#N/A</v>
      </c>
      <c r="I85" s="60"/>
      <c r="J85" s="60"/>
      <c r="K85" s="60"/>
      <c r="L85" s="61" t="e">
        <f t="shared" si="22"/>
        <v>#N/A</v>
      </c>
      <c r="M85" s="106" t="e">
        <f t="shared" si="24"/>
        <v>#N/A</v>
      </c>
      <c r="N85" s="61" t="e">
        <f>IF(M85="","",IF(M85=1,0,IF(M85=1,0,Dateneingabe!$G$10*M85)))</f>
        <v>#N/A</v>
      </c>
      <c r="O85" s="252">
        <f t="shared" si="28"/>
        <v>0</v>
      </c>
      <c r="P85" s="63">
        <f>IF(O85="","",O85*(Dateneingabe!$G$10/100))</f>
        <v>0</v>
      </c>
      <c r="Q85" s="63">
        <f t="shared" si="29"/>
        <v>0</v>
      </c>
      <c r="R85" s="63" t="e">
        <f>IF(C85="","",IF(Dateneingabe!$G$17&lt;40909,Zeitreihe!P85,Zeitreihe!Q85))</f>
        <v>#N/A</v>
      </c>
      <c r="S85" s="68" t="str">
        <f>IF($T$14=0,"",IF(H85="","",IF(E85="","Ist-Arbeit fehlt",IF(L85&gt;Dateneingabe!$G$8,"Ist-Arbeit unplausibel",""))))</f>
        <v/>
      </c>
      <c r="T85" s="30">
        <f t="shared" si="23"/>
        <v>0</v>
      </c>
      <c r="U85" s="30">
        <f t="shared" si="25"/>
        <v>0</v>
      </c>
      <c r="X85" s="80"/>
      <c r="Y85" s="79"/>
      <c r="Z85" s="81"/>
      <c r="AA85" s="81"/>
      <c r="AB85" s="81"/>
      <c r="AC85" s="81"/>
      <c r="AD85" s="81"/>
      <c r="AE85" s="81"/>
      <c r="AF85" s="30" t="e">
        <f t="shared" si="26"/>
        <v>#N/A</v>
      </c>
      <c r="AG85" s="80" t="e">
        <f t="shared" si="30"/>
        <v>#N/A</v>
      </c>
      <c r="AH85" s="79" t="e">
        <f t="shared" si="27"/>
        <v>#N/A</v>
      </c>
      <c r="AI85" s="81" t="e">
        <f>IF(($AH85+AI$15)&lt;Regelungszeit!$W$15,Regelungszeit!$X$14,IF(($AH85+AI$15)&lt;Regelungszeit!$W$16,Regelungszeit!$X$15,IF(($AH85+AI$15)&lt;Regelungszeit!$W$17,Regelungszeit!$X$16,IF(($AH85+AI$15)&lt;Regelungszeit!$W$18,Regelungszeit!$X$17,IF(($AH85+AI$15)&lt;Regelungszeit!$W$19,Regelungszeit!$X$18,IF(($AH85+AI$15)&lt;Regelungszeit!$W$20,Regelungszeit!$X$19,IF(($AH85+AI$15)&lt;Regelungszeit!$W$21,Regelungszeit!$X$20,IF(($AH85+AI$15)&lt;Regelungszeit!$W$22,Regelungszeit!$X$21,IF(($AH85+AI$15)&lt;Regelungszeit!$W$23,Regelungszeit!$X$22,Regelungszeit!$X$23)))))))))</f>
        <v>#N/A</v>
      </c>
      <c r="AJ85" s="81" t="e">
        <f>IF(($AH85+AJ$15)&lt;Regelungszeit!$W$15,Regelungszeit!$X$14,IF(($AH85+AJ$15)&lt;Regelungszeit!$W$16,Regelungszeit!$X$15,IF(($AH85+AJ$15)&lt;Regelungszeit!$W$17,Regelungszeit!$X$16,IF(($AH85+AJ$15)&lt;Regelungszeit!$W$18,Regelungszeit!$X$17,IF(($AH85+AJ$15)&lt;Regelungszeit!$W$19,Regelungszeit!$X$18,IF(($AH85+AJ$15)&lt;Regelungszeit!$W$20,Regelungszeit!$X$19,IF(($AH85+AJ$15)&lt;Regelungszeit!$W$21,Regelungszeit!$X$20,IF(($AH85+AJ$15)&lt;Regelungszeit!$W$22,Regelungszeit!$X$21,IF(($AH85+AJ$15)&lt;Regelungszeit!$W$23,Regelungszeit!$X$22,Regelungszeit!$X$23)))))))))</f>
        <v>#N/A</v>
      </c>
      <c r="AK85" s="81" t="e">
        <f>IF(($AH85+AK$15)&lt;Regelungszeit!$W$15,Regelungszeit!$X$14,IF(($AH85+AK$15)&lt;Regelungszeit!$W$16,Regelungszeit!$X$15,IF(($AH85+AK$15)&lt;Regelungszeit!$W$17,Regelungszeit!$X$16,IF(($AH85+AK$15)&lt;Regelungszeit!$W$18,Regelungszeit!$X$17,IF(($AH85+AK$15)&lt;Regelungszeit!$W$19,Regelungszeit!$X$18,IF(($AH85+AK$15)&lt;Regelungszeit!$W$20,Regelungszeit!$X$19,IF(($AH85+AK$15)&lt;Regelungszeit!$W$21,Regelungszeit!$X$20,IF(($AH85+AK$15)&lt;Regelungszeit!$W$22,Regelungszeit!$X$21,IF(($AH85+AK$15)&lt;Regelungszeit!$W$23,Regelungszeit!$X$22,Regelungszeit!$X$23)))))))))</f>
        <v>#N/A</v>
      </c>
      <c r="AL85" s="81" t="e">
        <f>IF(($AH85+AL$15)&lt;Regelungszeit!$W$15,Regelungszeit!$X$14,IF(($AH85+AL$15)&lt;Regelungszeit!$W$16,Regelungszeit!$X$15,IF(($AH85+AL$15)&lt;Regelungszeit!$W$17,Regelungszeit!$X$16,IF(($AH85+AL$15)&lt;Regelungszeit!$W$18,Regelungszeit!$X$17,IF(($AH85+AL$15)&lt;Regelungszeit!$W$19,Regelungszeit!$X$18,IF(($AH85+AL$15)&lt;Regelungszeit!$W$20,Regelungszeit!$X$19,IF(($AH85+AL$15)&lt;Regelungszeit!$W$21,Regelungszeit!$X$20,IF(($AH85+AL$15)&lt;Regelungszeit!$W$22,Regelungszeit!$X$21,IF(($AH85+AL$15)&lt;Regelungszeit!$W$23,Regelungszeit!$X$22,Regelungszeit!$X$23)))))))))</f>
        <v>#N/A</v>
      </c>
      <c r="AM85" s="81" t="e">
        <f>IF(($AH85+AM$15)&lt;Regelungszeit!$W$15,Regelungszeit!$X$14,IF(($AH85+AM$15)&lt;Regelungszeit!$W$16,Regelungszeit!$X$15,IF(($AH85+AM$15)&lt;Regelungszeit!$W$17,Regelungszeit!$X$16,IF(($AH85+AM$15)&lt;Regelungszeit!$W$18,Regelungszeit!$X$17,IF(($AH85+AM$15)&lt;Regelungszeit!$W$19,Regelungszeit!$X$18,IF(($AH85+AM$15)&lt;Regelungszeit!$W$20,Regelungszeit!$X$19,IF(($AH85+AM$15)&lt;Regelungszeit!$W$21,Regelungszeit!$X$20,IF(($AH85+AM$15)&lt;Regelungszeit!$W$22,Regelungszeit!$X$21,IF(($AH85+AM$15)&lt;Regelungszeit!$W$23,Regelungszeit!$X$22,Regelungszeit!$X$23)))))))))</f>
        <v>#N/A</v>
      </c>
      <c r="AN85" s="81" t="e">
        <f>IF(($AH85+AN$15)&lt;Regelungszeit!$W$15,Regelungszeit!$X$14,IF(($AH85+AN$15)&lt;Regelungszeit!$W$16,Regelungszeit!$X$15,IF(($AH85+AN$15)&lt;Regelungszeit!$W$17,Regelungszeit!$X$16,IF(($AH85+AN$15)&lt;Regelungszeit!$W$18,Regelungszeit!$X$17,IF(($AH85+AN$15)&lt;Regelungszeit!$W$19,Regelungszeit!$X$18,IF(($AH85+AN$15)&lt;Regelungszeit!$W$20,Regelungszeit!$X$19,IF(($AH85+AN$15)&lt;Regelungszeit!$W$21,Regelungszeit!$X$20,IF(($AH85+AN$15)&lt;Regelungszeit!$W$22,Regelungszeit!$X$21,IF(($AH85+AN$15)&lt;Regelungszeit!$W$23,Regelungszeit!$X$22,Regelungszeit!$X$23)))))))))</f>
        <v>#N/A</v>
      </c>
      <c r="AO85" s="81" t="e">
        <f>IF(($AH85+AO$15)&lt;Regelungszeit!$W$15,Regelungszeit!$X$14,IF(($AH85+AO$15)&lt;Regelungszeit!$W$16,Regelungszeit!$X$15,IF(($AH85+AO$15)&lt;Regelungszeit!$W$17,Regelungszeit!$X$16,IF(($AH85+AO$15)&lt;Regelungszeit!$W$18,Regelungszeit!$X$17,IF(($AH85+AO$15)&lt;Regelungszeit!$W$19,Regelungszeit!$X$18,IF(($AH85+AO$15)&lt;Regelungszeit!$W$20,Regelungszeit!$X$19,IF(($AH85+AO$15)&lt;Regelungszeit!$W$21,Regelungszeit!$X$20,IF(($AH85+AO$15)&lt;Regelungszeit!$W$22,Regelungszeit!$X$21,IF(($AH85+AO$15)&lt;Regelungszeit!$W$23,Regelungszeit!$X$22,Regelungszeit!$X$23)))))))))</f>
        <v>#N/A</v>
      </c>
      <c r="AP85" s="81" t="e">
        <f>IF(($AH85+AP$15)&lt;Regelungszeit!$W$15,Regelungszeit!$X$14,IF(($AH85+AP$15)&lt;Regelungszeit!$W$16,Regelungszeit!$X$15,IF(($AH85+AP$15)&lt;Regelungszeit!$W$17,Regelungszeit!$X$16,IF(($AH85+AP$15)&lt;Regelungszeit!$W$18,Regelungszeit!$X$17,IF(($AH85+AP$15)&lt;Regelungszeit!$W$19,Regelungszeit!$X$18,IF(($AH85+AP$15)&lt;Regelungszeit!$W$20,Regelungszeit!$X$19,IF(($AH85+AP$15)&lt;Regelungszeit!$W$21,Regelungszeit!$X$20,IF(($AH85+AP$15)&lt;Regelungszeit!$W$22,Regelungszeit!$X$21,IF(($AH85+AP$15)&lt;Regelungszeit!$W$23,Regelungszeit!$X$22,Regelungszeit!$X$23)))))))))</f>
        <v>#N/A</v>
      </c>
      <c r="AQ85" s="81" t="e">
        <f>IF(($AH85+AQ$15)&lt;Regelungszeit!$W$15,Regelungszeit!$X$14,IF(($AH85+AQ$15)&lt;Regelungszeit!$W$16,Regelungszeit!$X$15,IF(($AH85+AQ$15)&lt;Regelungszeit!$W$17,Regelungszeit!$X$16,IF(($AH85+AQ$15)&lt;Regelungszeit!$W$18,Regelungszeit!$X$17,IF(($AH85+AQ$15)&lt;Regelungszeit!$W$19,Regelungszeit!$X$18,IF(($AH85+AQ$15)&lt;Regelungszeit!$W$20,Regelungszeit!$X$19,IF(($AH85+AQ$15)&lt;Regelungszeit!$W$21,Regelungszeit!$X$20,IF(($AH85+AQ$15)&lt;Regelungszeit!$W$22,Regelungszeit!$X$21,IF(($AH85+AQ$15)&lt;Regelungszeit!$W$23,Regelungszeit!$X$22,Regelungszeit!$X$23)))))))))</f>
        <v>#N/A</v>
      </c>
      <c r="AR85" s="81" t="e">
        <f>IF(($AH85+AR$15)&lt;Regelungszeit!$W$15,Regelungszeit!$X$14,IF(($AH85+AR$15)&lt;Regelungszeit!$W$16,Regelungszeit!$X$15,IF(($AH85+AR$15)&lt;Regelungszeit!$W$17,Regelungszeit!$X$16,IF(($AH85+AR$15)&lt;Regelungszeit!$W$18,Regelungszeit!$X$17,IF(($AH85+AR$15)&lt;Regelungszeit!$W$19,Regelungszeit!$X$18,IF(($AH85+AR$15)&lt;Regelungszeit!$W$20,Regelungszeit!$X$19,IF(($AH85+AR$15)&lt;Regelungszeit!$W$21,Regelungszeit!$X$20,IF(($AH85+AR$15)&lt;Regelungszeit!$W$22,Regelungszeit!$X$21,IF(($AH85+AR$15)&lt;Regelungszeit!$W$23,Regelungszeit!$X$22,Regelungszeit!$X$23)))))))))</f>
        <v>#N/A</v>
      </c>
      <c r="AS85" s="81" t="e">
        <f>IF(($AH85+AS$15)&lt;Regelungszeit!$W$15,Regelungszeit!$X$14,IF(($AH85+AS$15)&lt;Regelungszeit!$W$16,Regelungszeit!$X$15,IF(($AH85+AS$15)&lt;Regelungszeit!$W$17,Regelungszeit!$X$16,IF(($AH85+AS$15)&lt;Regelungszeit!$W$18,Regelungszeit!$X$17,IF(($AH85+AS$15)&lt;Regelungszeit!$W$19,Regelungszeit!$X$18,IF(($AH85+AS$15)&lt;Regelungszeit!$W$20,Regelungszeit!$X$19,IF(($AH85+AS$15)&lt;Regelungszeit!$W$21,Regelungszeit!$X$20,IF(($AH85+AS$15)&lt;Regelungszeit!$W$22,Regelungszeit!$X$21,IF(($AH85+AS$15)&lt;Regelungszeit!$W$23,Regelungszeit!$X$22,Regelungszeit!$X$23)))))))))</f>
        <v>#N/A</v>
      </c>
      <c r="AT85" s="81" t="e">
        <f>IF(($AH85+AT$15)&lt;Regelungszeit!$W$15,Regelungszeit!$X$14,IF(($AH85+AT$15)&lt;Regelungszeit!$W$16,Regelungszeit!$X$15,IF(($AH85+AT$15)&lt;Regelungszeit!$W$17,Regelungszeit!$X$16,IF(($AH85+AT$15)&lt;Regelungszeit!$W$18,Regelungszeit!$X$17,IF(($AH85+AT$15)&lt;Regelungszeit!$W$19,Regelungszeit!$X$18,IF(($AH85+AT$15)&lt;Regelungszeit!$W$20,Regelungszeit!$X$19,IF(($AH85+AT$15)&lt;Regelungszeit!$W$21,Regelungszeit!$X$20,IF(($AH85+AT$15)&lt;Regelungszeit!$W$22,Regelungszeit!$X$21,IF(($AH85+AT$15)&lt;Regelungszeit!$W$23,Regelungszeit!$X$22,Regelungszeit!$X$23)))))))))</f>
        <v>#N/A</v>
      </c>
      <c r="AU85" s="81" t="e">
        <f>IF(($AH85+AU$15)&lt;Regelungszeit!$W$15,Regelungszeit!$X$14,IF(($AH85+AU$15)&lt;Regelungszeit!$W$16,Regelungszeit!$X$15,IF(($AH85+AU$15)&lt;Regelungszeit!$W$17,Regelungszeit!$X$16,IF(($AH85+AU$15)&lt;Regelungszeit!$W$18,Regelungszeit!$X$17,IF(($AH85+AU$15)&lt;Regelungszeit!$W$19,Regelungszeit!$X$18,IF(($AH85+AU$15)&lt;Regelungszeit!$W$20,Regelungszeit!$X$19,IF(($AH85+AU$15)&lt;Regelungszeit!$W$21,Regelungszeit!$X$20,IF(($AH85+AU$15)&lt;Regelungszeit!$W$22,Regelungszeit!$X$21,IF(($AH85+AU$15)&lt;Regelungszeit!$W$23,Regelungszeit!$X$22,Regelungszeit!$X$23)))))))))</f>
        <v>#N/A</v>
      </c>
      <c r="AV85" s="81" t="e">
        <f>IF(($AH85+AV$15)&lt;Regelungszeit!$W$15,Regelungszeit!$X$14,IF(($AH85+AV$15)&lt;Regelungszeit!$W$16,Regelungszeit!$X$15,IF(($AH85+AV$15)&lt;Regelungszeit!$W$17,Regelungszeit!$X$16,IF(($AH85+AV$15)&lt;Regelungszeit!$W$18,Regelungszeit!$X$17,IF(($AH85+AV$15)&lt;Regelungszeit!$W$19,Regelungszeit!$X$18,IF(($AH85+AV$15)&lt;Regelungszeit!$W$20,Regelungszeit!$X$19,IF(($AH85+AV$15)&lt;Regelungszeit!$W$21,Regelungszeit!$X$20,IF(($AH85+AV$15)&lt;Regelungszeit!$W$22,Regelungszeit!$X$21,IF(($AH85+AV$15)&lt;Regelungszeit!$W$23,Regelungszeit!$X$22,Regelungszeit!$X$23)))))))))</f>
        <v>#N/A</v>
      </c>
      <c r="AW85" s="81" t="e">
        <f>IF(($AH85+AW$15)&lt;Regelungszeit!$W$15,Regelungszeit!$X$14,IF(($AH85+AW$15)&lt;Regelungszeit!$W$16,Regelungszeit!$X$15,IF(($AH85+AW$15)&lt;Regelungszeit!$W$17,Regelungszeit!$X$16,IF(($AH85+AW$15)&lt;Regelungszeit!$W$18,Regelungszeit!$X$17,IF(($AH85+AW$15)&lt;Regelungszeit!$W$19,Regelungszeit!$X$18,IF(($AH85+AW$15)&lt;Regelungszeit!$W$20,Regelungszeit!$X$19,IF(($AH85+AW$15)&lt;Regelungszeit!$W$21,Regelungszeit!$X$20,IF(($AH85+AW$15)&lt;Regelungszeit!$W$22,Regelungszeit!$X$21,IF(($AH85+AW$15)&lt;Regelungszeit!$W$23,Regelungszeit!$X$22,Regelungszeit!$X$23)))))))))</f>
        <v>#N/A</v>
      </c>
      <c r="AX85" s="82" t="e">
        <f t="shared" si="31"/>
        <v>#N/A</v>
      </c>
    </row>
    <row r="86" spans="1:50">
      <c r="A86" s="56" t="e">
        <f>IF(B86=Regelungszeit!$F$31,"Ende Regelung",IF(B86=Regelungszeit!$F$32,"Ende Hochfahrrampe",""))</f>
        <v>#N/A</v>
      </c>
      <c r="B86" s="57">
        <v>72</v>
      </c>
      <c r="C86" s="58" t="e">
        <f t="shared" si="15"/>
        <v>#N/A</v>
      </c>
      <c r="D86" s="59" t="e">
        <f t="shared" si="16"/>
        <v>#N/A</v>
      </c>
      <c r="E86" s="155"/>
      <c r="F86" s="247" t="e">
        <f>MATCH(INT(C86),Zuteilung!A:A,0)</f>
        <v>#N/A</v>
      </c>
      <c r="G86" s="61" t="e">
        <f>IF(OR(C86&lt;INDEX(Zuteilung!C:C,F86),C86&gt;INDEX(Zuteilung!D:D,F86)),FALSE,TRUE)</f>
        <v>#N/A</v>
      </c>
      <c r="H86" s="60" t="e">
        <f>IF(B86&lt;=Regelungszeit!$F$32,H85+Regelungszeit!$F$28,"")</f>
        <v>#N/A</v>
      </c>
      <c r="I86" s="60"/>
      <c r="J86" s="60"/>
      <c r="K86" s="60"/>
      <c r="L86" s="61" t="e">
        <f t="shared" si="22"/>
        <v>#N/A</v>
      </c>
      <c r="M86" s="106" t="e">
        <f t="shared" si="24"/>
        <v>#N/A</v>
      </c>
      <c r="N86" s="61" t="e">
        <f>IF(M86="","",IF(M86=1,0,IF(M86=1,0,Dateneingabe!$G$10*M86)))</f>
        <v>#N/A</v>
      </c>
      <c r="O86" s="252">
        <f t="shared" si="28"/>
        <v>0</v>
      </c>
      <c r="P86" s="63">
        <f>IF(O86="","",O86*(Dateneingabe!$G$10/100))</f>
        <v>0</v>
      </c>
      <c r="Q86" s="63">
        <f t="shared" si="29"/>
        <v>0</v>
      </c>
      <c r="R86" s="63" t="e">
        <f>IF(C86="","",IF(Dateneingabe!$G$17&lt;40909,Zeitreihe!P86,Zeitreihe!Q86))</f>
        <v>#N/A</v>
      </c>
      <c r="S86" s="68" t="str">
        <f>IF($T$14=0,"",IF(H86="","",IF(E86="","Ist-Arbeit fehlt",IF(L86&gt;Dateneingabe!$G$8,"Ist-Arbeit unplausibel",""))))</f>
        <v/>
      </c>
      <c r="T86" s="30">
        <f t="shared" si="23"/>
        <v>0</v>
      </c>
      <c r="U86" s="30">
        <f t="shared" si="25"/>
        <v>0</v>
      </c>
      <c r="X86" s="80"/>
      <c r="Y86" s="79"/>
      <c r="Z86" s="81"/>
      <c r="AA86" s="81"/>
      <c r="AB86" s="81"/>
      <c r="AC86" s="81"/>
      <c r="AD86" s="81"/>
      <c r="AE86" s="81"/>
      <c r="AF86" s="30" t="e">
        <f t="shared" si="26"/>
        <v>#N/A</v>
      </c>
      <c r="AG86" s="80" t="e">
        <f t="shared" si="30"/>
        <v>#N/A</v>
      </c>
      <c r="AH86" s="79" t="e">
        <f t="shared" si="27"/>
        <v>#N/A</v>
      </c>
      <c r="AI86" s="81" t="e">
        <f>IF(($AH86+AI$15)&lt;Regelungszeit!$W$15,Regelungszeit!$X$14,IF(($AH86+AI$15)&lt;Regelungszeit!$W$16,Regelungszeit!$X$15,IF(($AH86+AI$15)&lt;Regelungszeit!$W$17,Regelungszeit!$X$16,IF(($AH86+AI$15)&lt;Regelungszeit!$W$18,Regelungszeit!$X$17,IF(($AH86+AI$15)&lt;Regelungszeit!$W$19,Regelungszeit!$X$18,IF(($AH86+AI$15)&lt;Regelungszeit!$W$20,Regelungszeit!$X$19,IF(($AH86+AI$15)&lt;Regelungszeit!$W$21,Regelungszeit!$X$20,IF(($AH86+AI$15)&lt;Regelungszeit!$W$22,Regelungszeit!$X$21,IF(($AH86+AI$15)&lt;Regelungszeit!$W$23,Regelungszeit!$X$22,Regelungszeit!$X$23)))))))))</f>
        <v>#N/A</v>
      </c>
      <c r="AJ86" s="81" t="e">
        <f>IF(($AH86+AJ$15)&lt;Regelungszeit!$W$15,Regelungszeit!$X$14,IF(($AH86+AJ$15)&lt;Regelungszeit!$W$16,Regelungszeit!$X$15,IF(($AH86+AJ$15)&lt;Regelungszeit!$W$17,Regelungszeit!$X$16,IF(($AH86+AJ$15)&lt;Regelungszeit!$W$18,Regelungszeit!$X$17,IF(($AH86+AJ$15)&lt;Regelungszeit!$W$19,Regelungszeit!$X$18,IF(($AH86+AJ$15)&lt;Regelungszeit!$W$20,Regelungszeit!$X$19,IF(($AH86+AJ$15)&lt;Regelungszeit!$W$21,Regelungszeit!$X$20,IF(($AH86+AJ$15)&lt;Regelungszeit!$W$22,Regelungszeit!$X$21,IF(($AH86+AJ$15)&lt;Regelungszeit!$W$23,Regelungszeit!$X$22,Regelungszeit!$X$23)))))))))</f>
        <v>#N/A</v>
      </c>
      <c r="AK86" s="81" t="e">
        <f>IF(($AH86+AK$15)&lt;Regelungszeit!$W$15,Regelungszeit!$X$14,IF(($AH86+AK$15)&lt;Regelungszeit!$W$16,Regelungszeit!$X$15,IF(($AH86+AK$15)&lt;Regelungszeit!$W$17,Regelungszeit!$X$16,IF(($AH86+AK$15)&lt;Regelungszeit!$W$18,Regelungszeit!$X$17,IF(($AH86+AK$15)&lt;Regelungszeit!$W$19,Regelungszeit!$X$18,IF(($AH86+AK$15)&lt;Regelungszeit!$W$20,Regelungszeit!$X$19,IF(($AH86+AK$15)&lt;Regelungszeit!$W$21,Regelungszeit!$X$20,IF(($AH86+AK$15)&lt;Regelungszeit!$W$22,Regelungszeit!$X$21,IF(($AH86+AK$15)&lt;Regelungszeit!$W$23,Regelungszeit!$X$22,Regelungszeit!$X$23)))))))))</f>
        <v>#N/A</v>
      </c>
      <c r="AL86" s="81" t="e">
        <f>IF(($AH86+AL$15)&lt;Regelungszeit!$W$15,Regelungszeit!$X$14,IF(($AH86+AL$15)&lt;Regelungszeit!$W$16,Regelungszeit!$X$15,IF(($AH86+AL$15)&lt;Regelungszeit!$W$17,Regelungszeit!$X$16,IF(($AH86+AL$15)&lt;Regelungszeit!$W$18,Regelungszeit!$X$17,IF(($AH86+AL$15)&lt;Regelungszeit!$W$19,Regelungszeit!$X$18,IF(($AH86+AL$15)&lt;Regelungszeit!$W$20,Regelungszeit!$X$19,IF(($AH86+AL$15)&lt;Regelungszeit!$W$21,Regelungszeit!$X$20,IF(($AH86+AL$15)&lt;Regelungszeit!$W$22,Regelungszeit!$X$21,IF(($AH86+AL$15)&lt;Regelungszeit!$W$23,Regelungszeit!$X$22,Regelungszeit!$X$23)))))))))</f>
        <v>#N/A</v>
      </c>
      <c r="AM86" s="81" t="e">
        <f>IF(($AH86+AM$15)&lt;Regelungszeit!$W$15,Regelungszeit!$X$14,IF(($AH86+AM$15)&lt;Regelungszeit!$W$16,Regelungszeit!$X$15,IF(($AH86+AM$15)&lt;Regelungszeit!$W$17,Regelungszeit!$X$16,IF(($AH86+AM$15)&lt;Regelungszeit!$W$18,Regelungszeit!$X$17,IF(($AH86+AM$15)&lt;Regelungszeit!$W$19,Regelungszeit!$X$18,IF(($AH86+AM$15)&lt;Regelungszeit!$W$20,Regelungszeit!$X$19,IF(($AH86+AM$15)&lt;Regelungszeit!$W$21,Regelungszeit!$X$20,IF(($AH86+AM$15)&lt;Regelungszeit!$W$22,Regelungszeit!$X$21,IF(($AH86+AM$15)&lt;Regelungszeit!$W$23,Regelungszeit!$X$22,Regelungszeit!$X$23)))))))))</f>
        <v>#N/A</v>
      </c>
      <c r="AN86" s="81" t="e">
        <f>IF(($AH86+AN$15)&lt;Regelungszeit!$W$15,Regelungszeit!$X$14,IF(($AH86+AN$15)&lt;Regelungszeit!$W$16,Regelungszeit!$X$15,IF(($AH86+AN$15)&lt;Regelungszeit!$W$17,Regelungszeit!$X$16,IF(($AH86+AN$15)&lt;Regelungszeit!$W$18,Regelungszeit!$X$17,IF(($AH86+AN$15)&lt;Regelungszeit!$W$19,Regelungszeit!$X$18,IF(($AH86+AN$15)&lt;Regelungszeit!$W$20,Regelungszeit!$X$19,IF(($AH86+AN$15)&lt;Regelungszeit!$W$21,Regelungszeit!$X$20,IF(($AH86+AN$15)&lt;Regelungszeit!$W$22,Regelungszeit!$X$21,IF(($AH86+AN$15)&lt;Regelungszeit!$W$23,Regelungszeit!$X$22,Regelungszeit!$X$23)))))))))</f>
        <v>#N/A</v>
      </c>
      <c r="AO86" s="81" t="e">
        <f>IF(($AH86+AO$15)&lt;Regelungszeit!$W$15,Regelungszeit!$X$14,IF(($AH86+AO$15)&lt;Regelungszeit!$W$16,Regelungszeit!$X$15,IF(($AH86+AO$15)&lt;Regelungszeit!$W$17,Regelungszeit!$X$16,IF(($AH86+AO$15)&lt;Regelungszeit!$W$18,Regelungszeit!$X$17,IF(($AH86+AO$15)&lt;Regelungszeit!$W$19,Regelungszeit!$X$18,IF(($AH86+AO$15)&lt;Regelungszeit!$W$20,Regelungszeit!$X$19,IF(($AH86+AO$15)&lt;Regelungszeit!$W$21,Regelungszeit!$X$20,IF(($AH86+AO$15)&lt;Regelungszeit!$W$22,Regelungszeit!$X$21,IF(($AH86+AO$15)&lt;Regelungszeit!$W$23,Regelungszeit!$X$22,Regelungszeit!$X$23)))))))))</f>
        <v>#N/A</v>
      </c>
      <c r="AP86" s="81" t="e">
        <f>IF(($AH86+AP$15)&lt;Regelungszeit!$W$15,Regelungszeit!$X$14,IF(($AH86+AP$15)&lt;Regelungszeit!$W$16,Regelungszeit!$X$15,IF(($AH86+AP$15)&lt;Regelungszeit!$W$17,Regelungszeit!$X$16,IF(($AH86+AP$15)&lt;Regelungszeit!$W$18,Regelungszeit!$X$17,IF(($AH86+AP$15)&lt;Regelungszeit!$W$19,Regelungszeit!$X$18,IF(($AH86+AP$15)&lt;Regelungszeit!$W$20,Regelungszeit!$X$19,IF(($AH86+AP$15)&lt;Regelungszeit!$W$21,Regelungszeit!$X$20,IF(($AH86+AP$15)&lt;Regelungszeit!$W$22,Regelungszeit!$X$21,IF(($AH86+AP$15)&lt;Regelungszeit!$W$23,Regelungszeit!$X$22,Regelungszeit!$X$23)))))))))</f>
        <v>#N/A</v>
      </c>
      <c r="AQ86" s="81" t="e">
        <f>IF(($AH86+AQ$15)&lt;Regelungszeit!$W$15,Regelungszeit!$X$14,IF(($AH86+AQ$15)&lt;Regelungszeit!$W$16,Regelungszeit!$X$15,IF(($AH86+AQ$15)&lt;Regelungszeit!$W$17,Regelungszeit!$X$16,IF(($AH86+AQ$15)&lt;Regelungszeit!$W$18,Regelungszeit!$X$17,IF(($AH86+AQ$15)&lt;Regelungszeit!$W$19,Regelungszeit!$X$18,IF(($AH86+AQ$15)&lt;Regelungszeit!$W$20,Regelungszeit!$X$19,IF(($AH86+AQ$15)&lt;Regelungszeit!$W$21,Regelungszeit!$X$20,IF(($AH86+AQ$15)&lt;Regelungszeit!$W$22,Regelungszeit!$X$21,IF(($AH86+AQ$15)&lt;Regelungszeit!$W$23,Regelungszeit!$X$22,Regelungszeit!$X$23)))))))))</f>
        <v>#N/A</v>
      </c>
      <c r="AR86" s="81" t="e">
        <f>IF(($AH86+AR$15)&lt;Regelungszeit!$W$15,Regelungszeit!$X$14,IF(($AH86+AR$15)&lt;Regelungszeit!$W$16,Regelungszeit!$X$15,IF(($AH86+AR$15)&lt;Regelungszeit!$W$17,Regelungszeit!$X$16,IF(($AH86+AR$15)&lt;Regelungszeit!$W$18,Regelungszeit!$X$17,IF(($AH86+AR$15)&lt;Regelungszeit!$W$19,Regelungszeit!$X$18,IF(($AH86+AR$15)&lt;Regelungszeit!$W$20,Regelungszeit!$X$19,IF(($AH86+AR$15)&lt;Regelungszeit!$W$21,Regelungszeit!$X$20,IF(($AH86+AR$15)&lt;Regelungszeit!$W$22,Regelungszeit!$X$21,IF(($AH86+AR$15)&lt;Regelungszeit!$W$23,Regelungszeit!$X$22,Regelungszeit!$X$23)))))))))</f>
        <v>#N/A</v>
      </c>
      <c r="AS86" s="81" t="e">
        <f>IF(($AH86+AS$15)&lt;Regelungszeit!$W$15,Regelungszeit!$X$14,IF(($AH86+AS$15)&lt;Regelungszeit!$W$16,Regelungszeit!$X$15,IF(($AH86+AS$15)&lt;Regelungszeit!$W$17,Regelungszeit!$X$16,IF(($AH86+AS$15)&lt;Regelungszeit!$W$18,Regelungszeit!$X$17,IF(($AH86+AS$15)&lt;Regelungszeit!$W$19,Regelungszeit!$X$18,IF(($AH86+AS$15)&lt;Regelungszeit!$W$20,Regelungszeit!$X$19,IF(($AH86+AS$15)&lt;Regelungszeit!$W$21,Regelungszeit!$X$20,IF(($AH86+AS$15)&lt;Regelungszeit!$W$22,Regelungszeit!$X$21,IF(($AH86+AS$15)&lt;Regelungszeit!$W$23,Regelungszeit!$X$22,Regelungszeit!$X$23)))))))))</f>
        <v>#N/A</v>
      </c>
      <c r="AT86" s="81" t="e">
        <f>IF(($AH86+AT$15)&lt;Regelungszeit!$W$15,Regelungszeit!$X$14,IF(($AH86+AT$15)&lt;Regelungszeit!$W$16,Regelungszeit!$X$15,IF(($AH86+AT$15)&lt;Regelungszeit!$W$17,Regelungszeit!$X$16,IF(($AH86+AT$15)&lt;Regelungszeit!$W$18,Regelungszeit!$X$17,IF(($AH86+AT$15)&lt;Regelungszeit!$W$19,Regelungszeit!$X$18,IF(($AH86+AT$15)&lt;Regelungszeit!$W$20,Regelungszeit!$X$19,IF(($AH86+AT$15)&lt;Regelungszeit!$W$21,Regelungszeit!$X$20,IF(($AH86+AT$15)&lt;Regelungszeit!$W$22,Regelungszeit!$X$21,IF(($AH86+AT$15)&lt;Regelungszeit!$W$23,Regelungszeit!$X$22,Regelungszeit!$X$23)))))))))</f>
        <v>#N/A</v>
      </c>
      <c r="AU86" s="81" t="e">
        <f>IF(($AH86+AU$15)&lt;Regelungszeit!$W$15,Regelungszeit!$X$14,IF(($AH86+AU$15)&lt;Regelungszeit!$W$16,Regelungszeit!$X$15,IF(($AH86+AU$15)&lt;Regelungszeit!$W$17,Regelungszeit!$X$16,IF(($AH86+AU$15)&lt;Regelungszeit!$W$18,Regelungszeit!$X$17,IF(($AH86+AU$15)&lt;Regelungszeit!$W$19,Regelungszeit!$X$18,IF(($AH86+AU$15)&lt;Regelungszeit!$W$20,Regelungszeit!$X$19,IF(($AH86+AU$15)&lt;Regelungszeit!$W$21,Regelungszeit!$X$20,IF(($AH86+AU$15)&lt;Regelungszeit!$W$22,Regelungszeit!$X$21,IF(($AH86+AU$15)&lt;Regelungszeit!$W$23,Regelungszeit!$X$22,Regelungszeit!$X$23)))))))))</f>
        <v>#N/A</v>
      </c>
      <c r="AV86" s="81" t="e">
        <f>IF(($AH86+AV$15)&lt;Regelungszeit!$W$15,Regelungszeit!$X$14,IF(($AH86+AV$15)&lt;Regelungszeit!$W$16,Regelungszeit!$X$15,IF(($AH86+AV$15)&lt;Regelungszeit!$W$17,Regelungszeit!$X$16,IF(($AH86+AV$15)&lt;Regelungszeit!$W$18,Regelungszeit!$X$17,IF(($AH86+AV$15)&lt;Regelungszeit!$W$19,Regelungszeit!$X$18,IF(($AH86+AV$15)&lt;Regelungszeit!$W$20,Regelungszeit!$X$19,IF(($AH86+AV$15)&lt;Regelungszeit!$W$21,Regelungszeit!$X$20,IF(($AH86+AV$15)&lt;Regelungszeit!$W$22,Regelungszeit!$X$21,IF(($AH86+AV$15)&lt;Regelungszeit!$W$23,Regelungszeit!$X$22,Regelungszeit!$X$23)))))))))</f>
        <v>#N/A</v>
      </c>
      <c r="AW86" s="81" t="e">
        <f>IF(($AH86+AW$15)&lt;Regelungszeit!$W$15,Regelungszeit!$X$14,IF(($AH86+AW$15)&lt;Regelungszeit!$W$16,Regelungszeit!$X$15,IF(($AH86+AW$15)&lt;Regelungszeit!$W$17,Regelungszeit!$X$16,IF(($AH86+AW$15)&lt;Regelungszeit!$W$18,Regelungszeit!$X$17,IF(($AH86+AW$15)&lt;Regelungszeit!$W$19,Regelungszeit!$X$18,IF(($AH86+AW$15)&lt;Regelungszeit!$W$20,Regelungszeit!$X$19,IF(($AH86+AW$15)&lt;Regelungszeit!$W$21,Regelungszeit!$X$20,IF(($AH86+AW$15)&lt;Regelungszeit!$W$22,Regelungszeit!$X$21,IF(($AH86+AW$15)&lt;Regelungszeit!$W$23,Regelungszeit!$X$22,Regelungszeit!$X$23)))))))))</f>
        <v>#N/A</v>
      </c>
      <c r="AX86" s="82" t="e">
        <f t="shared" si="31"/>
        <v>#N/A</v>
      </c>
    </row>
    <row r="87" spans="1:50">
      <c r="A87" s="56" t="e">
        <f>IF(B87=Regelungszeit!$F$31,"Ende Regelung",IF(B87=Regelungszeit!$F$32,"Ende Hochfahrrampe",""))</f>
        <v>#N/A</v>
      </c>
      <c r="B87" s="57">
        <v>73</v>
      </c>
      <c r="C87" s="58" t="e">
        <f t="shared" si="15"/>
        <v>#N/A</v>
      </c>
      <c r="D87" s="59" t="e">
        <f t="shared" si="16"/>
        <v>#N/A</v>
      </c>
      <c r="E87" s="155"/>
      <c r="F87" s="247" t="e">
        <f>MATCH(INT(C87),Zuteilung!A:A,0)</f>
        <v>#N/A</v>
      </c>
      <c r="G87" s="61" t="e">
        <f>IF(OR(C87&lt;INDEX(Zuteilung!C:C,F87),C87&gt;INDEX(Zuteilung!D:D,F87)),FALSE,TRUE)</f>
        <v>#N/A</v>
      </c>
      <c r="H87" s="60" t="e">
        <f>IF(B87&lt;=Regelungszeit!$F$32,H86+Regelungszeit!$F$28,"")</f>
        <v>#N/A</v>
      </c>
      <c r="I87" s="60"/>
      <c r="J87" s="60"/>
      <c r="K87" s="60"/>
      <c r="L87" s="61" t="e">
        <f t="shared" si="22"/>
        <v>#N/A</v>
      </c>
      <c r="M87" s="106" t="e">
        <f t="shared" si="24"/>
        <v>#N/A</v>
      </c>
      <c r="N87" s="61" t="e">
        <f>IF(M87="","",IF(M87=1,0,IF(M87=1,0,Dateneingabe!$G$10*M87)))</f>
        <v>#N/A</v>
      </c>
      <c r="O87" s="252">
        <f t="shared" si="28"/>
        <v>0</v>
      </c>
      <c r="P87" s="63">
        <f>IF(O87="","",O87*(Dateneingabe!$G$10/100))</f>
        <v>0</v>
      </c>
      <c r="Q87" s="63">
        <f t="shared" si="29"/>
        <v>0</v>
      </c>
      <c r="R87" s="63" t="e">
        <f>IF(C87="","",IF(Dateneingabe!$G$17&lt;40909,Zeitreihe!P87,Zeitreihe!Q87))</f>
        <v>#N/A</v>
      </c>
      <c r="S87" s="68" t="str">
        <f>IF($T$14=0,"",IF(H87="","",IF(E87="","Ist-Arbeit fehlt",IF(L87&gt;Dateneingabe!$G$8,"Ist-Arbeit unplausibel",""))))</f>
        <v/>
      </c>
      <c r="T87" s="30">
        <f t="shared" si="23"/>
        <v>0</v>
      </c>
      <c r="U87" s="30">
        <f t="shared" si="25"/>
        <v>0</v>
      </c>
      <c r="X87" s="80"/>
      <c r="Y87" s="79"/>
      <c r="Z87" s="81"/>
      <c r="AA87" s="81"/>
      <c r="AB87" s="81"/>
      <c r="AC87" s="81"/>
      <c r="AD87" s="81"/>
      <c r="AE87" s="81"/>
      <c r="AF87" s="30" t="e">
        <f t="shared" si="26"/>
        <v>#N/A</v>
      </c>
      <c r="AG87" s="80" t="e">
        <f t="shared" si="30"/>
        <v>#N/A</v>
      </c>
      <c r="AH87" s="79" t="e">
        <f t="shared" si="27"/>
        <v>#N/A</v>
      </c>
      <c r="AI87" s="81" t="e">
        <f>IF(($AH87+AI$15)&lt;Regelungszeit!$W$15,Regelungszeit!$X$14,IF(($AH87+AI$15)&lt;Regelungszeit!$W$16,Regelungszeit!$X$15,IF(($AH87+AI$15)&lt;Regelungszeit!$W$17,Regelungszeit!$X$16,IF(($AH87+AI$15)&lt;Regelungszeit!$W$18,Regelungszeit!$X$17,IF(($AH87+AI$15)&lt;Regelungszeit!$W$19,Regelungszeit!$X$18,IF(($AH87+AI$15)&lt;Regelungszeit!$W$20,Regelungszeit!$X$19,IF(($AH87+AI$15)&lt;Regelungszeit!$W$21,Regelungszeit!$X$20,IF(($AH87+AI$15)&lt;Regelungszeit!$W$22,Regelungszeit!$X$21,IF(($AH87+AI$15)&lt;Regelungszeit!$W$23,Regelungszeit!$X$22,Regelungszeit!$X$23)))))))))</f>
        <v>#N/A</v>
      </c>
      <c r="AJ87" s="81" t="e">
        <f>IF(($AH87+AJ$15)&lt;Regelungszeit!$W$15,Regelungszeit!$X$14,IF(($AH87+AJ$15)&lt;Regelungszeit!$W$16,Regelungszeit!$X$15,IF(($AH87+AJ$15)&lt;Regelungszeit!$W$17,Regelungszeit!$X$16,IF(($AH87+AJ$15)&lt;Regelungszeit!$W$18,Regelungszeit!$X$17,IF(($AH87+AJ$15)&lt;Regelungszeit!$W$19,Regelungszeit!$X$18,IF(($AH87+AJ$15)&lt;Regelungszeit!$W$20,Regelungszeit!$X$19,IF(($AH87+AJ$15)&lt;Regelungszeit!$W$21,Regelungszeit!$X$20,IF(($AH87+AJ$15)&lt;Regelungszeit!$W$22,Regelungszeit!$X$21,IF(($AH87+AJ$15)&lt;Regelungszeit!$W$23,Regelungszeit!$X$22,Regelungszeit!$X$23)))))))))</f>
        <v>#N/A</v>
      </c>
      <c r="AK87" s="81" t="e">
        <f>IF(($AH87+AK$15)&lt;Regelungszeit!$W$15,Regelungszeit!$X$14,IF(($AH87+AK$15)&lt;Regelungszeit!$W$16,Regelungszeit!$X$15,IF(($AH87+AK$15)&lt;Regelungszeit!$W$17,Regelungszeit!$X$16,IF(($AH87+AK$15)&lt;Regelungszeit!$W$18,Regelungszeit!$X$17,IF(($AH87+AK$15)&lt;Regelungszeit!$W$19,Regelungszeit!$X$18,IF(($AH87+AK$15)&lt;Regelungszeit!$W$20,Regelungszeit!$X$19,IF(($AH87+AK$15)&lt;Regelungszeit!$W$21,Regelungszeit!$X$20,IF(($AH87+AK$15)&lt;Regelungszeit!$W$22,Regelungszeit!$X$21,IF(($AH87+AK$15)&lt;Regelungszeit!$W$23,Regelungszeit!$X$22,Regelungszeit!$X$23)))))))))</f>
        <v>#N/A</v>
      </c>
      <c r="AL87" s="81" t="e">
        <f>IF(($AH87+AL$15)&lt;Regelungszeit!$W$15,Regelungszeit!$X$14,IF(($AH87+AL$15)&lt;Regelungszeit!$W$16,Regelungszeit!$X$15,IF(($AH87+AL$15)&lt;Regelungszeit!$W$17,Regelungszeit!$X$16,IF(($AH87+AL$15)&lt;Regelungszeit!$W$18,Regelungszeit!$X$17,IF(($AH87+AL$15)&lt;Regelungszeit!$W$19,Regelungszeit!$X$18,IF(($AH87+AL$15)&lt;Regelungszeit!$W$20,Regelungszeit!$X$19,IF(($AH87+AL$15)&lt;Regelungszeit!$W$21,Regelungszeit!$X$20,IF(($AH87+AL$15)&lt;Regelungszeit!$W$22,Regelungszeit!$X$21,IF(($AH87+AL$15)&lt;Regelungszeit!$W$23,Regelungszeit!$X$22,Regelungszeit!$X$23)))))))))</f>
        <v>#N/A</v>
      </c>
      <c r="AM87" s="81" t="e">
        <f>IF(($AH87+AM$15)&lt;Regelungszeit!$W$15,Regelungszeit!$X$14,IF(($AH87+AM$15)&lt;Regelungszeit!$W$16,Regelungszeit!$X$15,IF(($AH87+AM$15)&lt;Regelungszeit!$W$17,Regelungszeit!$X$16,IF(($AH87+AM$15)&lt;Regelungszeit!$W$18,Regelungszeit!$X$17,IF(($AH87+AM$15)&lt;Regelungszeit!$W$19,Regelungszeit!$X$18,IF(($AH87+AM$15)&lt;Regelungszeit!$W$20,Regelungszeit!$X$19,IF(($AH87+AM$15)&lt;Regelungszeit!$W$21,Regelungszeit!$X$20,IF(($AH87+AM$15)&lt;Regelungszeit!$W$22,Regelungszeit!$X$21,IF(($AH87+AM$15)&lt;Regelungszeit!$W$23,Regelungszeit!$X$22,Regelungszeit!$X$23)))))))))</f>
        <v>#N/A</v>
      </c>
      <c r="AN87" s="81" t="e">
        <f>IF(($AH87+AN$15)&lt;Regelungszeit!$W$15,Regelungszeit!$X$14,IF(($AH87+AN$15)&lt;Regelungszeit!$W$16,Regelungszeit!$X$15,IF(($AH87+AN$15)&lt;Regelungszeit!$W$17,Regelungszeit!$X$16,IF(($AH87+AN$15)&lt;Regelungszeit!$W$18,Regelungszeit!$X$17,IF(($AH87+AN$15)&lt;Regelungszeit!$W$19,Regelungszeit!$X$18,IF(($AH87+AN$15)&lt;Regelungszeit!$W$20,Regelungszeit!$X$19,IF(($AH87+AN$15)&lt;Regelungszeit!$W$21,Regelungszeit!$X$20,IF(($AH87+AN$15)&lt;Regelungszeit!$W$22,Regelungszeit!$X$21,IF(($AH87+AN$15)&lt;Regelungszeit!$W$23,Regelungszeit!$X$22,Regelungszeit!$X$23)))))))))</f>
        <v>#N/A</v>
      </c>
      <c r="AO87" s="81" t="e">
        <f>IF(($AH87+AO$15)&lt;Regelungszeit!$W$15,Regelungszeit!$X$14,IF(($AH87+AO$15)&lt;Regelungszeit!$W$16,Regelungszeit!$X$15,IF(($AH87+AO$15)&lt;Regelungszeit!$W$17,Regelungszeit!$X$16,IF(($AH87+AO$15)&lt;Regelungszeit!$W$18,Regelungszeit!$X$17,IF(($AH87+AO$15)&lt;Regelungszeit!$W$19,Regelungszeit!$X$18,IF(($AH87+AO$15)&lt;Regelungszeit!$W$20,Regelungszeit!$X$19,IF(($AH87+AO$15)&lt;Regelungszeit!$W$21,Regelungszeit!$X$20,IF(($AH87+AO$15)&lt;Regelungszeit!$W$22,Regelungszeit!$X$21,IF(($AH87+AO$15)&lt;Regelungszeit!$W$23,Regelungszeit!$X$22,Regelungszeit!$X$23)))))))))</f>
        <v>#N/A</v>
      </c>
      <c r="AP87" s="81" t="e">
        <f>IF(($AH87+AP$15)&lt;Regelungszeit!$W$15,Regelungszeit!$X$14,IF(($AH87+AP$15)&lt;Regelungszeit!$W$16,Regelungszeit!$X$15,IF(($AH87+AP$15)&lt;Regelungszeit!$W$17,Regelungszeit!$X$16,IF(($AH87+AP$15)&lt;Regelungszeit!$W$18,Regelungszeit!$X$17,IF(($AH87+AP$15)&lt;Regelungszeit!$W$19,Regelungszeit!$X$18,IF(($AH87+AP$15)&lt;Regelungszeit!$W$20,Regelungszeit!$X$19,IF(($AH87+AP$15)&lt;Regelungszeit!$W$21,Regelungszeit!$X$20,IF(($AH87+AP$15)&lt;Regelungszeit!$W$22,Regelungszeit!$X$21,IF(($AH87+AP$15)&lt;Regelungszeit!$W$23,Regelungszeit!$X$22,Regelungszeit!$X$23)))))))))</f>
        <v>#N/A</v>
      </c>
      <c r="AQ87" s="81" t="e">
        <f>IF(($AH87+AQ$15)&lt;Regelungszeit!$W$15,Regelungszeit!$X$14,IF(($AH87+AQ$15)&lt;Regelungszeit!$W$16,Regelungszeit!$X$15,IF(($AH87+AQ$15)&lt;Regelungszeit!$W$17,Regelungszeit!$X$16,IF(($AH87+AQ$15)&lt;Regelungszeit!$W$18,Regelungszeit!$X$17,IF(($AH87+AQ$15)&lt;Regelungszeit!$W$19,Regelungszeit!$X$18,IF(($AH87+AQ$15)&lt;Regelungszeit!$W$20,Regelungszeit!$X$19,IF(($AH87+AQ$15)&lt;Regelungszeit!$W$21,Regelungszeit!$X$20,IF(($AH87+AQ$15)&lt;Regelungszeit!$W$22,Regelungszeit!$X$21,IF(($AH87+AQ$15)&lt;Regelungszeit!$W$23,Regelungszeit!$X$22,Regelungszeit!$X$23)))))))))</f>
        <v>#N/A</v>
      </c>
      <c r="AR87" s="81" t="e">
        <f>IF(($AH87+AR$15)&lt;Regelungszeit!$W$15,Regelungszeit!$X$14,IF(($AH87+AR$15)&lt;Regelungszeit!$W$16,Regelungszeit!$X$15,IF(($AH87+AR$15)&lt;Regelungszeit!$W$17,Regelungszeit!$X$16,IF(($AH87+AR$15)&lt;Regelungszeit!$W$18,Regelungszeit!$X$17,IF(($AH87+AR$15)&lt;Regelungszeit!$W$19,Regelungszeit!$X$18,IF(($AH87+AR$15)&lt;Regelungszeit!$W$20,Regelungszeit!$X$19,IF(($AH87+AR$15)&lt;Regelungszeit!$W$21,Regelungszeit!$X$20,IF(($AH87+AR$15)&lt;Regelungszeit!$W$22,Regelungszeit!$X$21,IF(($AH87+AR$15)&lt;Regelungszeit!$W$23,Regelungszeit!$X$22,Regelungszeit!$X$23)))))))))</f>
        <v>#N/A</v>
      </c>
      <c r="AS87" s="81" t="e">
        <f>IF(($AH87+AS$15)&lt;Regelungszeit!$W$15,Regelungszeit!$X$14,IF(($AH87+AS$15)&lt;Regelungszeit!$W$16,Regelungszeit!$X$15,IF(($AH87+AS$15)&lt;Regelungszeit!$W$17,Regelungszeit!$X$16,IF(($AH87+AS$15)&lt;Regelungszeit!$W$18,Regelungszeit!$X$17,IF(($AH87+AS$15)&lt;Regelungszeit!$W$19,Regelungszeit!$X$18,IF(($AH87+AS$15)&lt;Regelungszeit!$W$20,Regelungszeit!$X$19,IF(($AH87+AS$15)&lt;Regelungszeit!$W$21,Regelungszeit!$X$20,IF(($AH87+AS$15)&lt;Regelungszeit!$W$22,Regelungszeit!$X$21,IF(($AH87+AS$15)&lt;Regelungszeit!$W$23,Regelungszeit!$X$22,Regelungszeit!$X$23)))))))))</f>
        <v>#N/A</v>
      </c>
      <c r="AT87" s="81" t="e">
        <f>IF(($AH87+AT$15)&lt;Regelungszeit!$W$15,Regelungszeit!$X$14,IF(($AH87+AT$15)&lt;Regelungszeit!$W$16,Regelungszeit!$X$15,IF(($AH87+AT$15)&lt;Regelungszeit!$W$17,Regelungszeit!$X$16,IF(($AH87+AT$15)&lt;Regelungszeit!$W$18,Regelungszeit!$X$17,IF(($AH87+AT$15)&lt;Regelungszeit!$W$19,Regelungszeit!$X$18,IF(($AH87+AT$15)&lt;Regelungszeit!$W$20,Regelungszeit!$X$19,IF(($AH87+AT$15)&lt;Regelungszeit!$W$21,Regelungszeit!$X$20,IF(($AH87+AT$15)&lt;Regelungszeit!$W$22,Regelungszeit!$X$21,IF(($AH87+AT$15)&lt;Regelungszeit!$W$23,Regelungszeit!$X$22,Regelungszeit!$X$23)))))))))</f>
        <v>#N/A</v>
      </c>
      <c r="AU87" s="81" t="e">
        <f>IF(($AH87+AU$15)&lt;Regelungszeit!$W$15,Regelungszeit!$X$14,IF(($AH87+AU$15)&lt;Regelungszeit!$W$16,Regelungszeit!$X$15,IF(($AH87+AU$15)&lt;Regelungszeit!$W$17,Regelungszeit!$X$16,IF(($AH87+AU$15)&lt;Regelungszeit!$W$18,Regelungszeit!$X$17,IF(($AH87+AU$15)&lt;Regelungszeit!$W$19,Regelungszeit!$X$18,IF(($AH87+AU$15)&lt;Regelungszeit!$W$20,Regelungszeit!$X$19,IF(($AH87+AU$15)&lt;Regelungszeit!$W$21,Regelungszeit!$X$20,IF(($AH87+AU$15)&lt;Regelungszeit!$W$22,Regelungszeit!$X$21,IF(($AH87+AU$15)&lt;Regelungszeit!$W$23,Regelungszeit!$X$22,Regelungszeit!$X$23)))))))))</f>
        <v>#N/A</v>
      </c>
      <c r="AV87" s="81" t="e">
        <f>IF(($AH87+AV$15)&lt;Regelungszeit!$W$15,Regelungszeit!$X$14,IF(($AH87+AV$15)&lt;Regelungszeit!$W$16,Regelungszeit!$X$15,IF(($AH87+AV$15)&lt;Regelungszeit!$W$17,Regelungszeit!$X$16,IF(($AH87+AV$15)&lt;Regelungszeit!$W$18,Regelungszeit!$X$17,IF(($AH87+AV$15)&lt;Regelungszeit!$W$19,Regelungszeit!$X$18,IF(($AH87+AV$15)&lt;Regelungszeit!$W$20,Regelungszeit!$X$19,IF(($AH87+AV$15)&lt;Regelungszeit!$W$21,Regelungszeit!$X$20,IF(($AH87+AV$15)&lt;Regelungszeit!$W$22,Regelungszeit!$X$21,IF(($AH87+AV$15)&lt;Regelungszeit!$W$23,Regelungszeit!$X$22,Regelungszeit!$X$23)))))))))</f>
        <v>#N/A</v>
      </c>
      <c r="AW87" s="81" t="e">
        <f>IF(($AH87+AW$15)&lt;Regelungszeit!$W$15,Regelungszeit!$X$14,IF(($AH87+AW$15)&lt;Regelungszeit!$W$16,Regelungszeit!$X$15,IF(($AH87+AW$15)&lt;Regelungszeit!$W$17,Regelungszeit!$X$16,IF(($AH87+AW$15)&lt;Regelungszeit!$W$18,Regelungszeit!$X$17,IF(($AH87+AW$15)&lt;Regelungszeit!$W$19,Regelungszeit!$X$18,IF(($AH87+AW$15)&lt;Regelungszeit!$W$20,Regelungszeit!$X$19,IF(($AH87+AW$15)&lt;Regelungszeit!$W$21,Regelungszeit!$X$20,IF(($AH87+AW$15)&lt;Regelungszeit!$W$22,Regelungszeit!$X$21,IF(($AH87+AW$15)&lt;Regelungszeit!$W$23,Regelungszeit!$X$22,Regelungszeit!$X$23)))))))))</f>
        <v>#N/A</v>
      </c>
      <c r="AX87" s="82" t="e">
        <f t="shared" si="31"/>
        <v>#N/A</v>
      </c>
    </row>
    <row r="88" spans="1:50">
      <c r="A88" s="56" t="e">
        <f>IF(B88=Regelungszeit!$F$31,"Ende Regelung",IF(B88=Regelungszeit!$F$32,"Ende Hochfahrrampe",""))</f>
        <v>#N/A</v>
      </c>
      <c r="B88" s="57">
        <v>74</v>
      </c>
      <c r="C88" s="58" t="e">
        <f t="shared" si="15"/>
        <v>#N/A</v>
      </c>
      <c r="D88" s="59" t="e">
        <f t="shared" si="16"/>
        <v>#N/A</v>
      </c>
      <c r="E88" s="155"/>
      <c r="F88" s="247" t="e">
        <f>MATCH(INT(C88),Zuteilung!A:A,0)</f>
        <v>#N/A</v>
      </c>
      <c r="G88" s="61" t="e">
        <f>IF(OR(C88&lt;INDEX(Zuteilung!C:C,F88),C88&gt;INDEX(Zuteilung!D:D,F88)),FALSE,TRUE)</f>
        <v>#N/A</v>
      </c>
      <c r="H88" s="60" t="e">
        <f>IF(B88&lt;=Regelungszeit!$F$32,H87+Regelungszeit!$F$28,"")</f>
        <v>#N/A</v>
      </c>
      <c r="I88" s="60"/>
      <c r="J88" s="60"/>
      <c r="K88" s="60"/>
      <c r="L88" s="61" t="e">
        <f t="shared" si="22"/>
        <v>#N/A</v>
      </c>
      <c r="M88" s="106" t="e">
        <f t="shared" si="24"/>
        <v>#N/A</v>
      </c>
      <c r="N88" s="61" t="e">
        <f>IF(M88="","",IF(M88=1,0,IF(M88=1,0,Dateneingabe!$G$10*M88)))</f>
        <v>#N/A</v>
      </c>
      <c r="O88" s="252">
        <f t="shared" si="28"/>
        <v>0</v>
      </c>
      <c r="P88" s="63">
        <f>IF(O88="","",O88*(Dateneingabe!$G$10/100))</f>
        <v>0</v>
      </c>
      <c r="Q88" s="63">
        <f t="shared" si="29"/>
        <v>0</v>
      </c>
      <c r="R88" s="63" t="e">
        <f>IF(C88="","",IF(Dateneingabe!$G$17&lt;40909,Zeitreihe!P88,Zeitreihe!Q88))</f>
        <v>#N/A</v>
      </c>
      <c r="S88" s="68" t="str">
        <f>IF($T$14=0,"",IF(H88="","",IF(E88="","Ist-Arbeit fehlt",IF(L88&gt;Dateneingabe!$G$8,"Ist-Arbeit unplausibel",""))))</f>
        <v/>
      </c>
      <c r="T88" s="30">
        <f t="shared" si="23"/>
        <v>0</v>
      </c>
      <c r="U88" s="30">
        <f t="shared" si="25"/>
        <v>0</v>
      </c>
      <c r="X88" s="80"/>
      <c r="Y88" s="79"/>
      <c r="Z88" s="81"/>
      <c r="AA88" s="81"/>
      <c r="AB88" s="81"/>
      <c r="AC88" s="81"/>
      <c r="AD88" s="81"/>
      <c r="AE88" s="81"/>
      <c r="AF88" s="30" t="e">
        <f t="shared" si="26"/>
        <v>#N/A</v>
      </c>
      <c r="AG88" s="80" t="e">
        <f t="shared" si="30"/>
        <v>#N/A</v>
      </c>
      <c r="AH88" s="79" t="e">
        <f t="shared" si="27"/>
        <v>#N/A</v>
      </c>
      <c r="AI88" s="81" t="e">
        <f>IF(($AH88+AI$15)&lt;Regelungszeit!$W$15,Regelungszeit!$X$14,IF(($AH88+AI$15)&lt;Regelungszeit!$W$16,Regelungszeit!$X$15,IF(($AH88+AI$15)&lt;Regelungszeit!$W$17,Regelungszeit!$X$16,IF(($AH88+AI$15)&lt;Regelungszeit!$W$18,Regelungszeit!$X$17,IF(($AH88+AI$15)&lt;Regelungszeit!$W$19,Regelungszeit!$X$18,IF(($AH88+AI$15)&lt;Regelungszeit!$W$20,Regelungszeit!$X$19,IF(($AH88+AI$15)&lt;Regelungszeit!$W$21,Regelungszeit!$X$20,IF(($AH88+AI$15)&lt;Regelungszeit!$W$22,Regelungszeit!$X$21,IF(($AH88+AI$15)&lt;Regelungszeit!$W$23,Regelungszeit!$X$22,Regelungszeit!$X$23)))))))))</f>
        <v>#N/A</v>
      </c>
      <c r="AJ88" s="81" t="e">
        <f>IF(($AH88+AJ$15)&lt;Regelungszeit!$W$15,Regelungszeit!$X$14,IF(($AH88+AJ$15)&lt;Regelungszeit!$W$16,Regelungszeit!$X$15,IF(($AH88+AJ$15)&lt;Regelungszeit!$W$17,Regelungszeit!$X$16,IF(($AH88+AJ$15)&lt;Regelungszeit!$W$18,Regelungszeit!$X$17,IF(($AH88+AJ$15)&lt;Regelungszeit!$W$19,Regelungszeit!$X$18,IF(($AH88+AJ$15)&lt;Regelungszeit!$W$20,Regelungszeit!$X$19,IF(($AH88+AJ$15)&lt;Regelungszeit!$W$21,Regelungszeit!$X$20,IF(($AH88+AJ$15)&lt;Regelungszeit!$W$22,Regelungszeit!$X$21,IF(($AH88+AJ$15)&lt;Regelungszeit!$W$23,Regelungszeit!$X$22,Regelungszeit!$X$23)))))))))</f>
        <v>#N/A</v>
      </c>
      <c r="AK88" s="81" t="e">
        <f>IF(($AH88+AK$15)&lt;Regelungszeit!$W$15,Regelungszeit!$X$14,IF(($AH88+AK$15)&lt;Regelungszeit!$W$16,Regelungszeit!$X$15,IF(($AH88+AK$15)&lt;Regelungszeit!$W$17,Regelungszeit!$X$16,IF(($AH88+AK$15)&lt;Regelungszeit!$W$18,Regelungszeit!$X$17,IF(($AH88+AK$15)&lt;Regelungszeit!$W$19,Regelungszeit!$X$18,IF(($AH88+AK$15)&lt;Regelungszeit!$W$20,Regelungszeit!$X$19,IF(($AH88+AK$15)&lt;Regelungszeit!$W$21,Regelungszeit!$X$20,IF(($AH88+AK$15)&lt;Regelungszeit!$W$22,Regelungszeit!$X$21,IF(($AH88+AK$15)&lt;Regelungszeit!$W$23,Regelungszeit!$X$22,Regelungszeit!$X$23)))))))))</f>
        <v>#N/A</v>
      </c>
      <c r="AL88" s="81" t="e">
        <f>IF(($AH88+AL$15)&lt;Regelungszeit!$W$15,Regelungszeit!$X$14,IF(($AH88+AL$15)&lt;Regelungszeit!$W$16,Regelungszeit!$X$15,IF(($AH88+AL$15)&lt;Regelungszeit!$W$17,Regelungszeit!$X$16,IF(($AH88+AL$15)&lt;Regelungszeit!$W$18,Regelungszeit!$X$17,IF(($AH88+AL$15)&lt;Regelungszeit!$W$19,Regelungszeit!$X$18,IF(($AH88+AL$15)&lt;Regelungszeit!$W$20,Regelungszeit!$X$19,IF(($AH88+AL$15)&lt;Regelungszeit!$W$21,Regelungszeit!$X$20,IF(($AH88+AL$15)&lt;Regelungszeit!$W$22,Regelungszeit!$X$21,IF(($AH88+AL$15)&lt;Regelungszeit!$W$23,Regelungszeit!$X$22,Regelungszeit!$X$23)))))))))</f>
        <v>#N/A</v>
      </c>
      <c r="AM88" s="81" t="e">
        <f>IF(($AH88+AM$15)&lt;Regelungszeit!$W$15,Regelungszeit!$X$14,IF(($AH88+AM$15)&lt;Regelungszeit!$W$16,Regelungszeit!$X$15,IF(($AH88+AM$15)&lt;Regelungszeit!$W$17,Regelungszeit!$X$16,IF(($AH88+AM$15)&lt;Regelungszeit!$W$18,Regelungszeit!$X$17,IF(($AH88+AM$15)&lt;Regelungszeit!$W$19,Regelungszeit!$X$18,IF(($AH88+AM$15)&lt;Regelungszeit!$W$20,Regelungszeit!$X$19,IF(($AH88+AM$15)&lt;Regelungszeit!$W$21,Regelungszeit!$X$20,IF(($AH88+AM$15)&lt;Regelungszeit!$W$22,Regelungszeit!$X$21,IF(($AH88+AM$15)&lt;Regelungszeit!$W$23,Regelungszeit!$X$22,Regelungszeit!$X$23)))))))))</f>
        <v>#N/A</v>
      </c>
      <c r="AN88" s="81" t="e">
        <f>IF(($AH88+AN$15)&lt;Regelungszeit!$W$15,Regelungszeit!$X$14,IF(($AH88+AN$15)&lt;Regelungszeit!$W$16,Regelungszeit!$X$15,IF(($AH88+AN$15)&lt;Regelungszeit!$W$17,Regelungszeit!$X$16,IF(($AH88+AN$15)&lt;Regelungszeit!$W$18,Regelungszeit!$X$17,IF(($AH88+AN$15)&lt;Regelungszeit!$W$19,Regelungszeit!$X$18,IF(($AH88+AN$15)&lt;Regelungszeit!$W$20,Regelungszeit!$X$19,IF(($AH88+AN$15)&lt;Regelungszeit!$W$21,Regelungszeit!$X$20,IF(($AH88+AN$15)&lt;Regelungszeit!$W$22,Regelungszeit!$X$21,IF(($AH88+AN$15)&lt;Regelungszeit!$W$23,Regelungszeit!$X$22,Regelungszeit!$X$23)))))))))</f>
        <v>#N/A</v>
      </c>
      <c r="AO88" s="81" t="e">
        <f>IF(($AH88+AO$15)&lt;Regelungszeit!$W$15,Regelungszeit!$X$14,IF(($AH88+AO$15)&lt;Regelungszeit!$W$16,Regelungszeit!$X$15,IF(($AH88+AO$15)&lt;Regelungszeit!$W$17,Regelungszeit!$X$16,IF(($AH88+AO$15)&lt;Regelungszeit!$W$18,Regelungszeit!$X$17,IF(($AH88+AO$15)&lt;Regelungszeit!$W$19,Regelungszeit!$X$18,IF(($AH88+AO$15)&lt;Regelungszeit!$W$20,Regelungszeit!$X$19,IF(($AH88+AO$15)&lt;Regelungszeit!$W$21,Regelungszeit!$X$20,IF(($AH88+AO$15)&lt;Regelungszeit!$W$22,Regelungszeit!$X$21,IF(($AH88+AO$15)&lt;Regelungszeit!$W$23,Regelungszeit!$X$22,Regelungszeit!$X$23)))))))))</f>
        <v>#N/A</v>
      </c>
      <c r="AP88" s="81" t="e">
        <f>IF(($AH88+AP$15)&lt;Regelungszeit!$W$15,Regelungszeit!$X$14,IF(($AH88+AP$15)&lt;Regelungszeit!$W$16,Regelungszeit!$X$15,IF(($AH88+AP$15)&lt;Regelungszeit!$W$17,Regelungszeit!$X$16,IF(($AH88+AP$15)&lt;Regelungszeit!$W$18,Regelungszeit!$X$17,IF(($AH88+AP$15)&lt;Regelungszeit!$W$19,Regelungszeit!$X$18,IF(($AH88+AP$15)&lt;Regelungszeit!$W$20,Regelungszeit!$X$19,IF(($AH88+AP$15)&lt;Regelungszeit!$W$21,Regelungszeit!$X$20,IF(($AH88+AP$15)&lt;Regelungszeit!$W$22,Regelungszeit!$X$21,IF(($AH88+AP$15)&lt;Regelungszeit!$W$23,Regelungszeit!$X$22,Regelungszeit!$X$23)))))))))</f>
        <v>#N/A</v>
      </c>
      <c r="AQ88" s="81" t="e">
        <f>IF(($AH88+AQ$15)&lt;Regelungszeit!$W$15,Regelungszeit!$X$14,IF(($AH88+AQ$15)&lt;Regelungszeit!$W$16,Regelungszeit!$X$15,IF(($AH88+AQ$15)&lt;Regelungszeit!$W$17,Regelungszeit!$X$16,IF(($AH88+AQ$15)&lt;Regelungszeit!$W$18,Regelungszeit!$X$17,IF(($AH88+AQ$15)&lt;Regelungszeit!$W$19,Regelungszeit!$X$18,IF(($AH88+AQ$15)&lt;Regelungszeit!$W$20,Regelungszeit!$X$19,IF(($AH88+AQ$15)&lt;Regelungszeit!$W$21,Regelungszeit!$X$20,IF(($AH88+AQ$15)&lt;Regelungszeit!$W$22,Regelungszeit!$X$21,IF(($AH88+AQ$15)&lt;Regelungszeit!$W$23,Regelungszeit!$X$22,Regelungszeit!$X$23)))))))))</f>
        <v>#N/A</v>
      </c>
      <c r="AR88" s="81" t="e">
        <f>IF(($AH88+AR$15)&lt;Regelungszeit!$W$15,Regelungszeit!$X$14,IF(($AH88+AR$15)&lt;Regelungszeit!$W$16,Regelungszeit!$X$15,IF(($AH88+AR$15)&lt;Regelungszeit!$W$17,Regelungszeit!$X$16,IF(($AH88+AR$15)&lt;Regelungszeit!$W$18,Regelungszeit!$X$17,IF(($AH88+AR$15)&lt;Regelungszeit!$W$19,Regelungszeit!$X$18,IF(($AH88+AR$15)&lt;Regelungszeit!$W$20,Regelungszeit!$X$19,IF(($AH88+AR$15)&lt;Regelungszeit!$W$21,Regelungszeit!$X$20,IF(($AH88+AR$15)&lt;Regelungszeit!$W$22,Regelungszeit!$X$21,IF(($AH88+AR$15)&lt;Regelungszeit!$W$23,Regelungszeit!$X$22,Regelungszeit!$X$23)))))))))</f>
        <v>#N/A</v>
      </c>
      <c r="AS88" s="81" t="e">
        <f>IF(($AH88+AS$15)&lt;Regelungszeit!$W$15,Regelungszeit!$X$14,IF(($AH88+AS$15)&lt;Regelungszeit!$W$16,Regelungszeit!$X$15,IF(($AH88+AS$15)&lt;Regelungszeit!$W$17,Regelungszeit!$X$16,IF(($AH88+AS$15)&lt;Regelungszeit!$W$18,Regelungszeit!$X$17,IF(($AH88+AS$15)&lt;Regelungszeit!$W$19,Regelungszeit!$X$18,IF(($AH88+AS$15)&lt;Regelungszeit!$W$20,Regelungszeit!$X$19,IF(($AH88+AS$15)&lt;Regelungszeit!$W$21,Regelungszeit!$X$20,IF(($AH88+AS$15)&lt;Regelungszeit!$W$22,Regelungszeit!$X$21,IF(($AH88+AS$15)&lt;Regelungszeit!$W$23,Regelungszeit!$X$22,Regelungszeit!$X$23)))))))))</f>
        <v>#N/A</v>
      </c>
      <c r="AT88" s="81" t="e">
        <f>IF(($AH88+AT$15)&lt;Regelungszeit!$W$15,Regelungszeit!$X$14,IF(($AH88+AT$15)&lt;Regelungszeit!$W$16,Regelungszeit!$X$15,IF(($AH88+AT$15)&lt;Regelungszeit!$W$17,Regelungszeit!$X$16,IF(($AH88+AT$15)&lt;Regelungszeit!$W$18,Regelungszeit!$X$17,IF(($AH88+AT$15)&lt;Regelungszeit!$W$19,Regelungszeit!$X$18,IF(($AH88+AT$15)&lt;Regelungszeit!$W$20,Regelungszeit!$X$19,IF(($AH88+AT$15)&lt;Regelungszeit!$W$21,Regelungszeit!$X$20,IF(($AH88+AT$15)&lt;Regelungszeit!$W$22,Regelungszeit!$X$21,IF(($AH88+AT$15)&lt;Regelungszeit!$W$23,Regelungszeit!$X$22,Regelungszeit!$X$23)))))))))</f>
        <v>#N/A</v>
      </c>
      <c r="AU88" s="81" t="e">
        <f>IF(($AH88+AU$15)&lt;Regelungszeit!$W$15,Regelungszeit!$X$14,IF(($AH88+AU$15)&lt;Regelungszeit!$W$16,Regelungszeit!$X$15,IF(($AH88+AU$15)&lt;Regelungszeit!$W$17,Regelungszeit!$X$16,IF(($AH88+AU$15)&lt;Regelungszeit!$W$18,Regelungszeit!$X$17,IF(($AH88+AU$15)&lt;Regelungszeit!$W$19,Regelungszeit!$X$18,IF(($AH88+AU$15)&lt;Regelungszeit!$W$20,Regelungszeit!$X$19,IF(($AH88+AU$15)&lt;Regelungszeit!$W$21,Regelungszeit!$X$20,IF(($AH88+AU$15)&lt;Regelungszeit!$W$22,Regelungszeit!$X$21,IF(($AH88+AU$15)&lt;Regelungszeit!$W$23,Regelungszeit!$X$22,Regelungszeit!$X$23)))))))))</f>
        <v>#N/A</v>
      </c>
      <c r="AV88" s="81" t="e">
        <f>IF(($AH88+AV$15)&lt;Regelungszeit!$W$15,Regelungszeit!$X$14,IF(($AH88+AV$15)&lt;Regelungszeit!$W$16,Regelungszeit!$X$15,IF(($AH88+AV$15)&lt;Regelungszeit!$W$17,Regelungszeit!$X$16,IF(($AH88+AV$15)&lt;Regelungszeit!$W$18,Regelungszeit!$X$17,IF(($AH88+AV$15)&lt;Regelungszeit!$W$19,Regelungszeit!$X$18,IF(($AH88+AV$15)&lt;Regelungszeit!$W$20,Regelungszeit!$X$19,IF(($AH88+AV$15)&lt;Regelungszeit!$W$21,Regelungszeit!$X$20,IF(($AH88+AV$15)&lt;Regelungszeit!$W$22,Regelungszeit!$X$21,IF(($AH88+AV$15)&lt;Regelungszeit!$W$23,Regelungszeit!$X$22,Regelungszeit!$X$23)))))))))</f>
        <v>#N/A</v>
      </c>
      <c r="AW88" s="81" t="e">
        <f>IF(($AH88+AW$15)&lt;Regelungszeit!$W$15,Regelungszeit!$X$14,IF(($AH88+AW$15)&lt;Regelungszeit!$W$16,Regelungszeit!$X$15,IF(($AH88+AW$15)&lt;Regelungszeit!$W$17,Regelungszeit!$X$16,IF(($AH88+AW$15)&lt;Regelungszeit!$W$18,Regelungszeit!$X$17,IF(($AH88+AW$15)&lt;Regelungszeit!$W$19,Regelungszeit!$X$18,IF(($AH88+AW$15)&lt;Regelungszeit!$W$20,Regelungszeit!$X$19,IF(($AH88+AW$15)&lt;Regelungszeit!$W$21,Regelungszeit!$X$20,IF(($AH88+AW$15)&lt;Regelungszeit!$W$22,Regelungszeit!$X$21,IF(($AH88+AW$15)&lt;Regelungszeit!$W$23,Regelungszeit!$X$22,Regelungszeit!$X$23)))))))))</f>
        <v>#N/A</v>
      </c>
      <c r="AX88" s="82" t="e">
        <f t="shared" si="31"/>
        <v>#N/A</v>
      </c>
    </row>
    <row r="89" spans="1:50">
      <c r="A89" s="56" t="e">
        <f>IF(B89=Regelungszeit!$F$31,"Ende Regelung",IF(B89=Regelungszeit!$F$32,"Ende Hochfahrrampe",""))</f>
        <v>#N/A</v>
      </c>
      <c r="B89" s="57">
        <v>75</v>
      </c>
      <c r="C89" s="58" t="e">
        <f t="shared" si="15"/>
        <v>#N/A</v>
      </c>
      <c r="D89" s="59" t="e">
        <f t="shared" si="16"/>
        <v>#N/A</v>
      </c>
      <c r="E89" s="155"/>
      <c r="F89" s="247" t="e">
        <f>MATCH(INT(C89),Zuteilung!A:A,0)</f>
        <v>#N/A</v>
      </c>
      <c r="G89" s="61" t="e">
        <f>IF(OR(C89&lt;INDEX(Zuteilung!C:C,F89),C89&gt;INDEX(Zuteilung!D:D,F89)),FALSE,TRUE)</f>
        <v>#N/A</v>
      </c>
      <c r="H89" s="60" t="e">
        <f>IF(B89&lt;=Regelungszeit!$F$32,H88+Regelungszeit!$F$28,"")</f>
        <v>#N/A</v>
      </c>
      <c r="I89" s="60"/>
      <c r="J89" s="60"/>
      <c r="K89" s="60"/>
      <c r="L89" s="61" t="e">
        <f t="shared" si="22"/>
        <v>#N/A</v>
      </c>
      <c r="M89" s="106" t="e">
        <f t="shared" si="24"/>
        <v>#N/A</v>
      </c>
      <c r="N89" s="61" t="e">
        <f>IF(M89="","",IF(M89=1,0,IF(M89=1,0,Dateneingabe!$G$10*M89)))</f>
        <v>#N/A</v>
      </c>
      <c r="O89" s="252">
        <f t="shared" si="28"/>
        <v>0</v>
      </c>
      <c r="P89" s="63">
        <f>IF(O89="","",O89*(Dateneingabe!$G$10/100))</f>
        <v>0</v>
      </c>
      <c r="Q89" s="63">
        <f t="shared" si="29"/>
        <v>0</v>
      </c>
      <c r="R89" s="63" t="e">
        <f>IF(C89="","",IF(Dateneingabe!$G$17&lt;40909,Zeitreihe!P89,Zeitreihe!Q89))</f>
        <v>#N/A</v>
      </c>
      <c r="S89" s="68" t="str">
        <f>IF($T$14=0,"",IF(H89="","",IF(E89="","Ist-Arbeit fehlt",IF(L89&gt;Dateneingabe!$G$8,"Ist-Arbeit unplausibel",""))))</f>
        <v/>
      </c>
      <c r="T89" s="30">
        <f t="shared" si="23"/>
        <v>0</v>
      </c>
      <c r="U89" s="30">
        <f t="shared" si="25"/>
        <v>0</v>
      </c>
      <c r="X89" s="80"/>
      <c r="Y89" s="79"/>
      <c r="Z89" s="81"/>
      <c r="AA89" s="81"/>
      <c r="AB89" s="81"/>
      <c r="AC89" s="81"/>
      <c r="AD89" s="81"/>
      <c r="AE89" s="81"/>
      <c r="AF89" s="30" t="e">
        <f t="shared" si="26"/>
        <v>#N/A</v>
      </c>
      <c r="AG89" s="80" t="e">
        <f t="shared" si="30"/>
        <v>#N/A</v>
      </c>
      <c r="AH89" s="79" t="e">
        <f t="shared" si="27"/>
        <v>#N/A</v>
      </c>
      <c r="AI89" s="81" t="e">
        <f>IF(($AH89+AI$15)&lt;Regelungszeit!$W$15,Regelungszeit!$X$14,IF(($AH89+AI$15)&lt;Regelungszeit!$W$16,Regelungszeit!$X$15,IF(($AH89+AI$15)&lt;Regelungszeit!$W$17,Regelungszeit!$X$16,IF(($AH89+AI$15)&lt;Regelungszeit!$W$18,Regelungszeit!$X$17,IF(($AH89+AI$15)&lt;Regelungszeit!$W$19,Regelungszeit!$X$18,IF(($AH89+AI$15)&lt;Regelungszeit!$W$20,Regelungszeit!$X$19,IF(($AH89+AI$15)&lt;Regelungszeit!$W$21,Regelungszeit!$X$20,IF(($AH89+AI$15)&lt;Regelungszeit!$W$22,Regelungszeit!$X$21,IF(($AH89+AI$15)&lt;Regelungszeit!$W$23,Regelungszeit!$X$22,Regelungszeit!$X$23)))))))))</f>
        <v>#N/A</v>
      </c>
      <c r="AJ89" s="81" t="e">
        <f>IF(($AH89+AJ$15)&lt;Regelungszeit!$W$15,Regelungszeit!$X$14,IF(($AH89+AJ$15)&lt;Regelungszeit!$W$16,Regelungszeit!$X$15,IF(($AH89+AJ$15)&lt;Regelungszeit!$W$17,Regelungszeit!$X$16,IF(($AH89+AJ$15)&lt;Regelungszeit!$W$18,Regelungszeit!$X$17,IF(($AH89+AJ$15)&lt;Regelungszeit!$W$19,Regelungszeit!$X$18,IF(($AH89+AJ$15)&lt;Regelungszeit!$W$20,Regelungszeit!$X$19,IF(($AH89+AJ$15)&lt;Regelungszeit!$W$21,Regelungszeit!$X$20,IF(($AH89+AJ$15)&lt;Regelungszeit!$W$22,Regelungszeit!$X$21,IF(($AH89+AJ$15)&lt;Regelungszeit!$W$23,Regelungszeit!$X$22,Regelungszeit!$X$23)))))))))</f>
        <v>#N/A</v>
      </c>
      <c r="AK89" s="81" t="e">
        <f>IF(($AH89+AK$15)&lt;Regelungszeit!$W$15,Regelungszeit!$X$14,IF(($AH89+AK$15)&lt;Regelungszeit!$W$16,Regelungszeit!$X$15,IF(($AH89+AK$15)&lt;Regelungszeit!$W$17,Regelungszeit!$X$16,IF(($AH89+AK$15)&lt;Regelungszeit!$W$18,Regelungszeit!$X$17,IF(($AH89+AK$15)&lt;Regelungszeit!$W$19,Regelungszeit!$X$18,IF(($AH89+AK$15)&lt;Regelungszeit!$W$20,Regelungszeit!$X$19,IF(($AH89+AK$15)&lt;Regelungszeit!$W$21,Regelungszeit!$X$20,IF(($AH89+AK$15)&lt;Regelungszeit!$W$22,Regelungszeit!$X$21,IF(($AH89+AK$15)&lt;Regelungszeit!$W$23,Regelungszeit!$X$22,Regelungszeit!$X$23)))))))))</f>
        <v>#N/A</v>
      </c>
      <c r="AL89" s="81" t="e">
        <f>IF(($AH89+AL$15)&lt;Regelungszeit!$W$15,Regelungszeit!$X$14,IF(($AH89+AL$15)&lt;Regelungszeit!$W$16,Regelungszeit!$X$15,IF(($AH89+AL$15)&lt;Regelungszeit!$W$17,Regelungszeit!$X$16,IF(($AH89+AL$15)&lt;Regelungszeit!$W$18,Regelungszeit!$X$17,IF(($AH89+AL$15)&lt;Regelungszeit!$W$19,Regelungszeit!$X$18,IF(($AH89+AL$15)&lt;Regelungszeit!$W$20,Regelungszeit!$X$19,IF(($AH89+AL$15)&lt;Regelungszeit!$W$21,Regelungszeit!$X$20,IF(($AH89+AL$15)&lt;Regelungszeit!$W$22,Regelungszeit!$X$21,IF(($AH89+AL$15)&lt;Regelungszeit!$W$23,Regelungszeit!$X$22,Regelungszeit!$X$23)))))))))</f>
        <v>#N/A</v>
      </c>
      <c r="AM89" s="81" t="e">
        <f>IF(($AH89+AM$15)&lt;Regelungszeit!$W$15,Regelungszeit!$X$14,IF(($AH89+AM$15)&lt;Regelungszeit!$W$16,Regelungszeit!$X$15,IF(($AH89+AM$15)&lt;Regelungszeit!$W$17,Regelungszeit!$X$16,IF(($AH89+AM$15)&lt;Regelungszeit!$W$18,Regelungszeit!$X$17,IF(($AH89+AM$15)&lt;Regelungszeit!$W$19,Regelungszeit!$X$18,IF(($AH89+AM$15)&lt;Regelungszeit!$W$20,Regelungszeit!$X$19,IF(($AH89+AM$15)&lt;Regelungszeit!$W$21,Regelungszeit!$X$20,IF(($AH89+AM$15)&lt;Regelungszeit!$W$22,Regelungszeit!$X$21,IF(($AH89+AM$15)&lt;Regelungszeit!$W$23,Regelungszeit!$X$22,Regelungszeit!$X$23)))))))))</f>
        <v>#N/A</v>
      </c>
      <c r="AN89" s="81" t="e">
        <f>IF(($AH89+AN$15)&lt;Regelungszeit!$W$15,Regelungszeit!$X$14,IF(($AH89+AN$15)&lt;Regelungszeit!$W$16,Regelungszeit!$X$15,IF(($AH89+AN$15)&lt;Regelungszeit!$W$17,Regelungszeit!$X$16,IF(($AH89+AN$15)&lt;Regelungszeit!$W$18,Regelungszeit!$X$17,IF(($AH89+AN$15)&lt;Regelungszeit!$W$19,Regelungszeit!$X$18,IF(($AH89+AN$15)&lt;Regelungszeit!$W$20,Regelungszeit!$X$19,IF(($AH89+AN$15)&lt;Regelungszeit!$W$21,Regelungszeit!$X$20,IF(($AH89+AN$15)&lt;Regelungszeit!$W$22,Regelungszeit!$X$21,IF(($AH89+AN$15)&lt;Regelungszeit!$W$23,Regelungszeit!$X$22,Regelungszeit!$X$23)))))))))</f>
        <v>#N/A</v>
      </c>
      <c r="AO89" s="81" t="e">
        <f>IF(($AH89+AO$15)&lt;Regelungszeit!$W$15,Regelungszeit!$X$14,IF(($AH89+AO$15)&lt;Regelungszeit!$W$16,Regelungszeit!$X$15,IF(($AH89+AO$15)&lt;Regelungszeit!$W$17,Regelungszeit!$X$16,IF(($AH89+AO$15)&lt;Regelungszeit!$W$18,Regelungszeit!$X$17,IF(($AH89+AO$15)&lt;Regelungszeit!$W$19,Regelungszeit!$X$18,IF(($AH89+AO$15)&lt;Regelungszeit!$W$20,Regelungszeit!$X$19,IF(($AH89+AO$15)&lt;Regelungszeit!$W$21,Regelungszeit!$X$20,IF(($AH89+AO$15)&lt;Regelungszeit!$W$22,Regelungszeit!$X$21,IF(($AH89+AO$15)&lt;Regelungszeit!$W$23,Regelungszeit!$X$22,Regelungszeit!$X$23)))))))))</f>
        <v>#N/A</v>
      </c>
      <c r="AP89" s="81" t="e">
        <f>IF(($AH89+AP$15)&lt;Regelungszeit!$W$15,Regelungszeit!$X$14,IF(($AH89+AP$15)&lt;Regelungszeit!$W$16,Regelungszeit!$X$15,IF(($AH89+AP$15)&lt;Regelungszeit!$W$17,Regelungszeit!$X$16,IF(($AH89+AP$15)&lt;Regelungszeit!$W$18,Regelungszeit!$X$17,IF(($AH89+AP$15)&lt;Regelungszeit!$W$19,Regelungszeit!$X$18,IF(($AH89+AP$15)&lt;Regelungszeit!$W$20,Regelungszeit!$X$19,IF(($AH89+AP$15)&lt;Regelungszeit!$W$21,Regelungszeit!$X$20,IF(($AH89+AP$15)&lt;Regelungszeit!$W$22,Regelungszeit!$X$21,IF(($AH89+AP$15)&lt;Regelungszeit!$W$23,Regelungszeit!$X$22,Regelungszeit!$X$23)))))))))</f>
        <v>#N/A</v>
      </c>
      <c r="AQ89" s="81" t="e">
        <f>IF(($AH89+AQ$15)&lt;Regelungszeit!$W$15,Regelungszeit!$X$14,IF(($AH89+AQ$15)&lt;Regelungszeit!$W$16,Regelungszeit!$X$15,IF(($AH89+AQ$15)&lt;Regelungszeit!$W$17,Regelungszeit!$X$16,IF(($AH89+AQ$15)&lt;Regelungszeit!$W$18,Regelungszeit!$X$17,IF(($AH89+AQ$15)&lt;Regelungszeit!$W$19,Regelungszeit!$X$18,IF(($AH89+AQ$15)&lt;Regelungszeit!$W$20,Regelungszeit!$X$19,IF(($AH89+AQ$15)&lt;Regelungszeit!$W$21,Regelungszeit!$X$20,IF(($AH89+AQ$15)&lt;Regelungszeit!$W$22,Regelungszeit!$X$21,IF(($AH89+AQ$15)&lt;Regelungszeit!$W$23,Regelungszeit!$X$22,Regelungszeit!$X$23)))))))))</f>
        <v>#N/A</v>
      </c>
      <c r="AR89" s="81" t="e">
        <f>IF(($AH89+AR$15)&lt;Regelungszeit!$W$15,Regelungszeit!$X$14,IF(($AH89+AR$15)&lt;Regelungszeit!$W$16,Regelungszeit!$X$15,IF(($AH89+AR$15)&lt;Regelungszeit!$W$17,Regelungszeit!$X$16,IF(($AH89+AR$15)&lt;Regelungszeit!$W$18,Regelungszeit!$X$17,IF(($AH89+AR$15)&lt;Regelungszeit!$W$19,Regelungszeit!$X$18,IF(($AH89+AR$15)&lt;Regelungszeit!$W$20,Regelungszeit!$X$19,IF(($AH89+AR$15)&lt;Regelungszeit!$W$21,Regelungszeit!$X$20,IF(($AH89+AR$15)&lt;Regelungszeit!$W$22,Regelungszeit!$X$21,IF(($AH89+AR$15)&lt;Regelungszeit!$W$23,Regelungszeit!$X$22,Regelungszeit!$X$23)))))))))</f>
        <v>#N/A</v>
      </c>
      <c r="AS89" s="81" t="e">
        <f>IF(($AH89+AS$15)&lt;Regelungszeit!$W$15,Regelungszeit!$X$14,IF(($AH89+AS$15)&lt;Regelungszeit!$W$16,Regelungszeit!$X$15,IF(($AH89+AS$15)&lt;Regelungszeit!$W$17,Regelungszeit!$X$16,IF(($AH89+AS$15)&lt;Regelungszeit!$W$18,Regelungszeit!$X$17,IF(($AH89+AS$15)&lt;Regelungszeit!$W$19,Regelungszeit!$X$18,IF(($AH89+AS$15)&lt;Regelungszeit!$W$20,Regelungszeit!$X$19,IF(($AH89+AS$15)&lt;Regelungszeit!$W$21,Regelungszeit!$X$20,IF(($AH89+AS$15)&lt;Regelungszeit!$W$22,Regelungszeit!$X$21,IF(($AH89+AS$15)&lt;Regelungszeit!$W$23,Regelungszeit!$X$22,Regelungszeit!$X$23)))))))))</f>
        <v>#N/A</v>
      </c>
      <c r="AT89" s="81" t="e">
        <f>IF(($AH89+AT$15)&lt;Regelungszeit!$W$15,Regelungszeit!$X$14,IF(($AH89+AT$15)&lt;Regelungszeit!$W$16,Regelungszeit!$X$15,IF(($AH89+AT$15)&lt;Regelungszeit!$W$17,Regelungszeit!$X$16,IF(($AH89+AT$15)&lt;Regelungszeit!$W$18,Regelungszeit!$X$17,IF(($AH89+AT$15)&lt;Regelungszeit!$W$19,Regelungszeit!$X$18,IF(($AH89+AT$15)&lt;Regelungszeit!$W$20,Regelungszeit!$X$19,IF(($AH89+AT$15)&lt;Regelungszeit!$W$21,Regelungszeit!$X$20,IF(($AH89+AT$15)&lt;Regelungszeit!$W$22,Regelungszeit!$X$21,IF(($AH89+AT$15)&lt;Regelungszeit!$W$23,Regelungszeit!$X$22,Regelungszeit!$X$23)))))))))</f>
        <v>#N/A</v>
      </c>
      <c r="AU89" s="81" t="e">
        <f>IF(($AH89+AU$15)&lt;Regelungszeit!$W$15,Regelungszeit!$X$14,IF(($AH89+AU$15)&lt;Regelungszeit!$W$16,Regelungszeit!$X$15,IF(($AH89+AU$15)&lt;Regelungszeit!$W$17,Regelungszeit!$X$16,IF(($AH89+AU$15)&lt;Regelungszeit!$W$18,Regelungszeit!$X$17,IF(($AH89+AU$15)&lt;Regelungszeit!$W$19,Regelungszeit!$X$18,IF(($AH89+AU$15)&lt;Regelungszeit!$W$20,Regelungszeit!$X$19,IF(($AH89+AU$15)&lt;Regelungszeit!$W$21,Regelungszeit!$X$20,IF(($AH89+AU$15)&lt;Regelungszeit!$W$22,Regelungszeit!$X$21,IF(($AH89+AU$15)&lt;Regelungszeit!$W$23,Regelungszeit!$X$22,Regelungszeit!$X$23)))))))))</f>
        <v>#N/A</v>
      </c>
      <c r="AV89" s="81" t="e">
        <f>IF(($AH89+AV$15)&lt;Regelungszeit!$W$15,Regelungszeit!$X$14,IF(($AH89+AV$15)&lt;Regelungszeit!$W$16,Regelungszeit!$X$15,IF(($AH89+AV$15)&lt;Regelungszeit!$W$17,Regelungszeit!$X$16,IF(($AH89+AV$15)&lt;Regelungszeit!$W$18,Regelungszeit!$X$17,IF(($AH89+AV$15)&lt;Regelungszeit!$W$19,Regelungszeit!$X$18,IF(($AH89+AV$15)&lt;Regelungszeit!$W$20,Regelungszeit!$X$19,IF(($AH89+AV$15)&lt;Regelungszeit!$W$21,Regelungszeit!$X$20,IF(($AH89+AV$15)&lt;Regelungszeit!$W$22,Regelungszeit!$X$21,IF(($AH89+AV$15)&lt;Regelungszeit!$W$23,Regelungszeit!$X$22,Regelungszeit!$X$23)))))))))</f>
        <v>#N/A</v>
      </c>
      <c r="AW89" s="81" t="e">
        <f>IF(($AH89+AW$15)&lt;Regelungszeit!$W$15,Regelungszeit!$X$14,IF(($AH89+AW$15)&lt;Regelungszeit!$W$16,Regelungszeit!$X$15,IF(($AH89+AW$15)&lt;Regelungszeit!$W$17,Regelungszeit!$X$16,IF(($AH89+AW$15)&lt;Regelungszeit!$W$18,Regelungszeit!$X$17,IF(($AH89+AW$15)&lt;Regelungszeit!$W$19,Regelungszeit!$X$18,IF(($AH89+AW$15)&lt;Regelungszeit!$W$20,Regelungszeit!$X$19,IF(($AH89+AW$15)&lt;Regelungszeit!$W$21,Regelungszeit!$X$20,IF(($AH89+AW$15)&lt;Regelungszeit!$W$22,Regelungszeit!$X$21,IF(($AH89+AW$15)&lt;Regelungszeit!$W$23,Regelungszeit!$X$22,Regelungszeit!$X$23)))))))))</f>
        <v>#N/A</v>
      </c>
      <c r="AX89" s="82" t="e">
        <f t="shared" si="31"/>
        <v>#N/A</v>
      </c>
    </row>
    <row r="90" spans="1:50">
      <c r="A90" s="56" t="e">
        <f>IF(B90=Regelungszeit!$F$31,"Ende Regelung",IF(B90=Regelungszeit!$F$32,"Ende Hochfahrrampe",""))</f>
        <v>#N/A</v>
      </c>
      <c r="B90" s="57">
        <v>76</v>
      </c>
      <c r="C90" s="58" t="e">
        <f t="shared" si="15"/>
        <v>#N/A</v>
      </c>
      <c r="D90" s="59" t="e">
        <f t="shared" si="16"/>
        <v>#N/A</v>
      </c>
      <c r="E90" s="155"/>
      <c r="F90" s="247" t="e">
        <f>MATCH(INT(C90),Zuteilung!A:A,0)</f>
        <v>#N/A</v>
      </c>
      <c r="G90" s="61" t="e">
        <f>IF(OR(C90&lt;INDEX(Zuteilung!C:C,F90),C90&gt;INDEX(Zuteilung!D:D,F90)),FALSE,TRUE)</f>
        <v>#N/A</v>
      </c>
      <c r="H90" s="60" t="e">
        <f>IF(B90&lt;=Regelungszeit!$F$32,H89+Regelungszeit!$F$28,"")</f>
        <v>#N/A</v>
      </c>
      <c r="I90" s="60"/>
      <c r="J90" s="60"/>
      <c r="K90" s="60"/>
      <c r="L90" s="61" t="e">
        <f t="shared" si="22"/>
        <v>#N/A</v>
      </c>
      <c r="M90" s="106" t="e">
        <f t="shared" si="24"/>
        <v>#N/A</v>
      </c>
      <c r="N90" s="61" t="e">
        <f>IF(M90="","",IF(M90=1,0,IF(M90=1,0,Dateneingabe!$G$10*M90)))</f>
        <v>#N/A</v>
      </c>
      <c r="O90" s="252">
        <f t="shared" si="28"/>
        <v>0</v>
      </c>
      <c r="P90" s="63">
        <f>IF(O90="","",O90*(Dateneingabe!$G$10/100))</f>
        <v>0</v>
      </c>
      <c r="Q90" s="63">
        <f t="shared" si="29"/>
        <v>0</v>
      </c>
      <c r="R90" s="63" t="e">
        <f>IF(C90="","",IF(Dateneingabe!$G$17&lt;40909,Zeitreihe!P90,Zeitreihe!Q90))</f>
        <v>#N/A</v>
      </c>
      <c r="S90" s="68" t="str">
        <f>IF($T$14=0,"",IF(H90="","",IF(E90="","Ist-Arbeit fehlt",IF(L90&gt;Dateneingabe!$G$8,"Ist-Arbeit unplausibel",""))))</f>
        <v/>
      </c>
      <c r="T90" s="30">
        <f t="shared" si="23"/>
        <v>0</v>
      </c>
      <c r="U90" s="30">
        <f t="shared" si="25"/>
        <v>0</v>
      </c>
      <c r="X90" s="80"/>
      <c r="Y90" s="79"/>
      <c r="Z90" s="81"/>
      <c r="AA90" s="81"/>
      <c r="AB90" s="81"/>
      <c r="AC90" s="81"/>
      <c r="AD90" s="81"/>
      <c r="AE90" s="81"/>
      <c r="AF90" s="30" t="e">
        <f t="shared" si="26"/>
        <v>#N/A</v>
      </c>
      <c r="AG90" s="80" t="e">
        <f t="shared" si="30"/>
        <v>#N/A</v>
      </c>
      <c r="AH90" s="79" t="e">
        <f t="shared" si="27"/>
        <v>#N/A</v>
      </c>
      <c r="AI90" s="81" t="e">
        <f>IF(($AH90+AI$15)&lt;Regelungszeit!$W$15,Regelungszeit!$X$14,IF(($AH90+AI$15)&lt;Regelungszeit!$W$16,Regelungszeit!$X$15,IF(($AH90+AI$15)&lt;Regelungszeit!$W$17,Regelungszeit!$X$16,IF(($AH90+AI$15)&lt;Regelungszeit!$W$18,Regelungszeit!$X$17,IF(($AH90+AI$15)&lt;Regelungszeit!$W$19,Regelungszeit!$X$18,IF(($AH90+AI$15)&lt;Regelungszeit!$W$20,Regelungszeit!$X$19,IF(($AH90+AI$15)&lt;Regelungszeit!$W$21,Regelungszeit!$X$20,IF(($AH90+AI$15)&lt;Regelungszeit!$W$22,Regelungszeit!$X$21,IF(($AH90+AI$15)&lt;Regelungszeit!$W$23,Regelungszeit!$X$22,Regelungszeit!$X$23)))))))))</f>
        <v>#N/A</v>
      </c>
      <c r="AJ90" s="81" t="e">
        <f>IF(($AH90+AJ$15)&lt;Regelungszeit!$W$15,Regelungszeit!$X$14,IF(($AH90+AJ$15)&lt;Regelungszeit!$W$16,Regelungszeit!$X$15,IF(($AH90+AJ$15)&lt;Regelungszeit!$W$17,Regelungszeit!$X$16,IF(($AH90+AJ$15)&lt;Regelungszeit!$W$18,Regelungszeit!$X$17,IF(($AH90+AJ$15)&lt;Regelungszeit!$W$19,Regelungszeit!$X$18,IF(($AH90+AJ$15)&lt;Regelungszeit!$W$20,Regelungszeit!$X$19,IF(($AH90+AJ$15)&lt;Regelungszeit!$W$21,Regelungszeit!$X$20,IF(($AH90+AJ$15)&lt;Regelungszeit!$W$22,Regelungszeit!$X$21,IF(($AH90+AJ$15)&lt;Regelungszeit!$W$23,Regelungszeit!$X$22,Regelungszeit!$X$23)))))))))</f>
        <v>#N/A</v>
      </c>
      <c r="AK90" s="81" t="e">
        <f>IF(($AH90+AK$15)&lt;Regelungszeit!$W$15,Regelungszeit!$X$14,IF(($AH90+AK$15)&lt;Regelungszeit!$W$16,Regelungszeit!$X$15,IF(($AH90+AK$15)&lt;Regelungszeit!$W$17,Regelungszeit!$X$16,IF(($AH90+AK$15)&lt;Regelungszeit!$W$18,Regelungszeit!$X$17,IF(($AH90+AK$15)&lt;Regelungszeit!$W$19,Regelungszeit!$X$18,IF(($AH90+AK$15)&lt;Regelungszeit!$W$20,Regelungszeit!$X$19,IF(($AH90+AK$15)&lt;Regelungszeit!$W$21,Regelungszeit!$X$20,IF(($AH90+AK$15)&lt;Regelungszeit!$W$22,Regelungszeit!$X$21,IF(($AH90+AK$15)&lt;Regelungszeit!$W$23,Regelungszeit!$X$22,Regelungszeit!$X$23)))))))))</f>
        <v>#N/A</v>
      </c>
      <c r="AL90" s="81" t="e">
        <f>IF(($AH90+AL$15)&lt;Regelungszeit!$W$15,Regelungszeit!$X$14,IF(($AH90+AL$15)&lt;Regelungszeit!$W$16,Regelungszeit!$X$15,IF(($AH90+AL$15)&lt;Regelungszeit!$W$17,Regelungszeit!$X$16,IF(($AH90+AL$15)&lt;Regelungszeit!$W$18,Regelungszeit!$X$17,IF(($AH90+AL$15)&lt;Regelungszeit!$W$19,Regelungszeit!$X$18,IF(($AH90+AL$15)&lt;Regelungszeit!$W$20,Regelungszeit!$X$19,IF(($AH90+AL$15)&lt;Regelungszeit!$W$21,Regelungszeit!$X$20,IF(($AH90+AL$15)&lt;Regelungszeit!$W$22,Regelungszeit!$X$21,IF(($AH90+AL$15)&lt;Regelungszeit!$W$23,Regelungszeit!$X$22,Regelungszeit!$X$23)))))))))</f>
        <v>#N/A</v>
      </c>
      <c r="AM90" s="81" t="e">
        <f>IF(($AH90+AM$15)&lt;Regelungszeit!$W$15,Regelungszeit!$X$14,IF(($AH90+AM$15)&lt;Regelungszeit!$W$16,Regelungszeit!$X$15,IF(($AH90+AM$15)&lt;Regelungszeit!$W$17,Regelungszeit!$X$16,IF(($AH90+AM$15)&lt;Regelungszeit!$W$18,Regelungszeit!$X$17,IF(($AH90+AM$15)&lt;Regelungszeit!$W$19,Regelungszeit!$X$18,IF(($AH90+AM$15)&lt;Regelungszeit!$W$20,Regelungszeit!$X$19,IF(($AH90+AM$15)&lt;Regelungszeit!$W$21,Regelungszeit!$X$20,IF(($AH90+AM$15)&lt;Regelungszeit!$W$22,Regelungszeit!$X$21,IF(($AH90+AM$15)&lt;Regelungszeit!$W$23,Regelungszeit!$X$22,Regelungszeit!$X$23)))))))))</f>
        <v>#N/A</v>
      </c>
      <c r="AN90" s="81" t="e">
        <f>IF(($AH90+AN$15)&lt;Regelungszeit!$W$15,Regelungszeit!$X$14,IF(($AH90+AN$15)&lt;Regelungszeit!$W$16,Regelungszeit!$X$15,IF(($AH90+AN$15)&lt;Regelungszeit!$W$17,Regelungszeit!$X$16,IF(($AH90+AN$15)&lt;Regelungszeit!$W$18,Regelungszeit!$X$17,IF(($AH90+AN$15)&lt;Regelungszeit!$W$19,Regelungszeit!$X$18,IF(($AH90+AN$15)&lt;Regelungszeit!$W$20,Regelungszeit!$X$19,IF(($AH90+AN$15)&lt;Regelungszeit!$W$21,Regelungszeit!$X$20,IF(($AH90+AN$15)&lt;Regelungszeit!$W$22,Regelungszeit!$X$21,IF(($AH90+AN$15)&lt;Regelungszeit!$W$23,Regelungszeit!$X$22,Regelungszeit!$X$23)))))))))</f>
        <v>#N/A</v>
      </c>
      <c r="AO90" s="81" t="e">
        <f>IF(($AH90+AO$15)&lt;Regelungszeit!$W$15,Regelungszeit!$X$14,IF(($AH90+AO$15)&lt;Regelungszeit!$W$16,Regelungszeit!$X$15,IF(($AH90+AO$15)&lt;Regelungszeit!$W$17,Regelungszeit!$X$16,IF(($AH90+AO$15)&lt;Regelungszeit!$W$18,Regelungszeit!$X$17,IF(($AH90+AO$15)&lt;Regelungszeit!$W$19,Regelungszeit!$X$18,IF(($AH90+AO$15)&lt;Regelungszeit!$W$20,Regelungszeit!$X$19,IF(($AH90+AO$15)&lt;Regelungszeit!$W$21,Regelungszeit!$X$20,IF(($AH90+AO$15)&lt;Regelungszeit!$W$22,Regelungszeit!$X$21,IF(($AH90+AO$15)&lt;Regelungszeit!$W$23,Regelungszeit!$X$22,Regelungszeit!$X$23)))))))))</f>
        <v>#N/A</v>
      </c>
      <c r="AP90" s="81" t="e">
        <f>IF(($AH90+AP$15)&lt;Regelungszeit!$W$15,Regelungszeit!$X$14,IF(($AH90+AP$15)&lt;Regelungszeit!$W$16,Regelungszeit!$X$15,IF(($AH90+AP$15)&lt;Regelungszeit!$W$17,Regelungszeit!$X$16,IF(($AH90+AP$15)&lt;Regelungszeit!$W$18,Regelungszeit!$X$17,IF(($AH90+AP$15)&lt;Regelungszeit!$W$19,Regelungszeit!$X$18,IF(($AH90+AP$15)&lt;Regelungszeit!$W$20,Regelungszeit!$X$19,IF(($AH90+AP$15)&lt;Regelungszeit!$W$21,Regelungszeit!$X$20,IF(($AH90+AP$15)&lt;Regelungszeit!$W$22,Regelungszeit!$X$21,IF(($AH90+AP$15)&lt;Regelungszeit!$W$23,Regelungszeit!$X$22,Regelungszeit!$X$23)))))))))</f>
        <v>#N/A</v>
      </c>
      <c r="AQ90" s="81" t="e">
        <f>IF(($AH90+AQ$15)&lt;Regelungszeit!$W$15,Regelungszeit!$X$14,IF(($AH90+AQ$15)&lt;Regelungszeit!$W$16,Regelungszeit!$X$15,IF(($AH90+AQ$15)&lt;Regelungszeit!$W$17,Regelungszeit!$X$16,IF(($AH90+AQ$15)&lt;Regelungszeit!$W$18,Regelungszeit!$X$17,IF(($AH90+AQ$15)&lt;Regelungszeit!$W$19,Regelungszeit!$X$18,IF(($AH90+AQ$15)&lt;Regelungszeit!$W$20,Regelungszeit!$X$19,IF(($AH90+AQ$15)&lt;Regelungszeit!$W$21,Regelungszeit!$X$20,IF(($AH90+AQ$15)&lt;Regelungszeit!$W$22,Regelungszeit!$X$21,IF(($AH90+AQ$15)&lt;Regelungszeit!$W$23,Regelungszeit!$X$22,Regelungszeit!$X$23)))))))))</f>
        <v>#N/A</v>
      </c>
      <c r="AR90" s="81" t="e">
        <f>IF(($AH90+AR$15)&lt;Regelungszeit!$W$15,Regelungszeit!$X$14,IF(($AH90+AR$15)&lt;Regelungszeit!$W$16,Regelungszeit!$X$15,IF(($AH90+AR$15)&lt;Regelungszeit!$W$17,Regelungszeit!$X$16,IF(($AH90+AR$15)&lt;Regelungszeit!$W$18,Regelungszeit!$X$17,IF(($AH90+AR$15)&lt;Regelungszeit!$W$19,Regelungszeit!$X$18,IF(($AH90+AR$15)&lt;Regelungszeit!$W$20,Regelungszeit!$X$19,IF(($AH90+AR$15)&lt;Regelungszeit!$W$21,Regelungszeit!$X$20,IF(($AH90+AR$15)&lt;Regelungszeit!$W$22,Regelungszeit!$X$21,IF(($AH90+AR$15)&lt;Regelungszeit!$W$23,Regelungszeit!$X$22,Regelungszeit!$X$23)))))))))</f>
        <v>#N/A</v>
      </c>
      <c r="AS90" s="81" t="e">
        <f>IF(($AH90+AS$15)&lt;Regelungszeit!$W$15,Regelungszeit!$X$14,IF(($AH90+AS$15)&lt;Regelungszeit!$W$16,Regelungszeit!$X$15,IF(($AH90+AS$15)&lt;Regelungszeit!$W$17,Regelungszeit!$X$16,IF(($AH90+AS$15)&lt;Regelungszeit!$W$18,Regelungszeit!$X$17,IF(($AH90+AS$15)&lt;Regelungszeit!$W$19,Regelungszeit!$X$18,IF(($AH90+AS$15)&lt;Regelungszeit!$W$20,Regelungszeit!$X$19,IF(($AH90+AS$15)&lt;Regelungszeit!$W$21,Regelungszeit!$X$20,IF(($AH90+AS$15)&lt;Regelungszeit!$W$22,Regelungszeit!$X$21,IF(($AH90+AS$15)&lt;Regelungszeit!$W$23,Regelungszeit!$X$22,Regelungszeit!$X$23)))))))))</f>
        <v>#N/A</v>
      </c>
      <c r="AT90" s="81" t="e">
        <f>IF(($AH90+AT$15)&lt;Regelungszeit!$W$15,Regelungszeit!$X$14,IF(($AH90+AT$15)&lt;Regelungszeit!$W$16,Regelungszeit!$X$15,IF(($AH90+AT$15)&lt;Regelungszeit!$W$17,Regelungszeit!$X$16,IF(($AH90+AT$15)&lt;Regelungszeit!$W$18,Regelungszeit!$X$17,IF(($AH90+AT$15)&lt;Regelungszeit!$W$19,Regelungszeit!$X$18,IF(($AH90+AT$15)&lt;Regelungszeit!$W$20,Regelungszeit!$X$19,IF(($AH90+AT$15)&lt;Regelungszeit!$W$21,Regelungszeit!$X$20,IF(($AH90+AT$15)&lt;Regelungszeit!$W$22,Regelungszeit!$X$21,IF(($AH90+AT$15)&lt;Regelungszeit!$W$23,Regelungszeit!$X$22,Regelungszeit!$X$23)))))))))</f>
        <v>#N/A</v>
      </c>
      <c r="AU90" s="81" t="e">
        <f>IF(($AH90+AU$15)&lt;Regelungszeit!$W$15,Regelungszeit!$X$14,IF(($AH90+AU$15)&lt;Regelungszeit!$W$16,Regelungszeit!$X$15,IF(($AH90+AU$15)&lt;Regelungszeit!$W$17,Regelungszeit!$X$16,IF(($AH90+AU$15)&lt;Regelungszeit!$W$18,Regelungszeit!$X$17,IF(($AH90+AU$15)&lt;Regelungszeit!$W$19,Regelungszeit!$X$18,IF(($AH90+AU$15)&lt;Regelungszeit!$W$20,Regelungszeit!$X$19,IF(($AH90+AU$15)&lt;Regelungszeit!$W$21,Regelungszeit!$X$20,IF(($AH90+AU$15)&lt;Regelungszeit!$W$22,Regelungszeit!$X$21,IF(($AH90+AU$15)&lt;Regelungszeit!$W$23,Regelungszeit!$X$22,Regelungszeit!$X$23)))))))))</f>
        <v>#N/A</v>
      </c>
      <c r="AV90" s="81" t="e">
        <f>IF(($AH90+AV$15)&lt;Regelungszeit!$W$15,Regelungszeit!$X$14,IF(($AH90+AV$15)&lt;Regelungszeit!$W$16,Regelungszeit!$X$15,IF(($AH90+AV$15)&lt;Regelungszeit!$W$17,Regelungszeit!$X$16,IF(($AH90+AV$15)&lt;Regelungszeit!$W$18,Regelungszeit!$X$17,IF(($AH90+AV$15)&lt;Regelungszeit!$W$19,Regelungszeit!$X$18,IF(($AH90+AV$15)&lt;Regelungszeit!$W$20,Regelungszeit!$X$19,IF(($AH90+AV$15)&lt;Regelungszeit!$W$21,Regelungszeit!$X$20,IF(($AH90+AV$15)&lt;Regelungszeit!$W$22,Regelungszeit!$X$21,IF(($AH90+AV$15)&lt;Regelungszeit!$W$23,Regelungszeit!$X$22,Regelungszeit!$X$23)))))))))</f>
        <v>#N/A</v>
      </c>
      <c r="AW90" s="81" t="e">
        <f>IF(($AH90+AW$15)&lt;Regelungszeit!$W$15,Regelungszeit!$X$14,IF(($AH90+AW$15)&lt;Regelungszeit!$W$16,Regelungszeit!$X$15,IF(($AH90+AW$15)&lt;Regelungszeit!$W$17,Regelungszeit!$X$16,IF(($AH90+AW$15)&lt;Regelungszeit!$W$18,Regelungszeit!$X$17,IF(($AH90+AW$15)&lt;Regelungszeit!$W$19,Regelungszeit!$X$18,IF(($AH90+AW$15)&lt;Regelungszeit!$W$20,Regelungszeit!$X$19,IF(($AH90+AW$15)&lt;Regelungszeit!$W$21,Regelungszeit!$X$20,IF(($AH90+AW$15)&lt;Regelungszeit!$W$22,Regelungszeit!$X$21,IF(($AH90+AW$15)&lt;Regelungszeit!$W$23,Regelungszeit!$X$22,Regelungszeit!$X$23)))))))))</f>
        <v>#N/A</v>
      </c>
      <c r="AX90" s="82" t="e">
        <f t="shared" si="31"/>
        <v>#N/A</v>
      </c>
    </row>
    <row r="91" spans="1:50">
      <c r="A91" s="56" t="e">
        <f>IF(B91=Regelungszeit!$F$31,"Ende Regelung",IF(B91=Regelungszeit!$F$32,"Ende Hochfahrrampe",""))</f>
        <v>#N/A</v>
      </c>
      <c r="B91" s="57">
        <v>77</v>
      </c>
      <c r="C91" s="58" t="e">
        <f t="shared" si="15"/>
        <v>#N/A</v>
      </c>
      <c r="D91" s="59" t="e">
        <f t="shared" si="16"/>
        <v>#N/A</v>
      </c>
      <c r="E91" s="155"/>
      <c r="F91" s="247" t="e">
        <f>MATCH(INT(C91),Zuteilung!A:A,0)</f>
        <v>#N/A</v>
      </c>
      <c r="G91" s="61" t="e">
        <f>IF(OR(C91&lt;INDEX(Zuteilung!C:C,F91),C91&gt;INDEX(Zuteilung!D:D,F91)),FALSE,TRUE)</f>
        <v>#N/A</v>
      </c>
      <c r="H91" s="60" t="e">
        <f>IF(B91&lt;=Regelungszeit!$F$32,H90+Regelungszeit!$F$28,"")</f>
        <v>#N/A</v>
      </c>
      <c r="I91" s="60"/>
      <c r="J91" s="60"/>
      <c r="K91" s="60"/>
      <c r="L91" s="61" t="e">
        <f t="shared" si="22"/>
        <v>#N/A</v>
      </c>
      <c r="M91" s="106" t="e">
        <f t="shared" si="24"/>
        <v>#N/A</v>
      </c>
      <c r="N91" s="61" t="e">
        <f>IF(M91="","",IF(M91=1,0,IF(M91=1,0,Dateneingabe!$G$10*M91)))</f>
        <v>#N/A</v>
      </c>
      <c r="O91" s="252">
        <f t="shared" si="28"/>
        <v>0</v>
      </c>
      <c r="P91" s="63">
        <f>IF(O91="","",O91*(Dateneingabe!$G$10/100))</f>
        <v>0</v>
      </c>
      <c r="Q91" s="63">
        <f t="shared" si="29"/>
        <v>0</v>
      </c>
      <c r="R91" s="63" t="e">
        <f>IF(C91="","",IF(Dateneingabe!$G$17&lt;40909,Zeitreihe!P91,Zeitreihe!Q91))</f>
        <v>#N/A</v>
      </c>
      <c r="S91" s="68" t="str">
        <f>IF($T$14=0,"",IF(H91="","",IF(E91="","Ist-Arbeit fehlt",IF(L91&gt;Dateneingabe!$G$8,"Ist-Arbeit unplausibel",""))))</f>
        <v/>
      </c>
      <c r="T91" s="30">
        <f t="shared" si="23"/>
        <v>0</v>
      </c>
      <c r="U91" s="30">
        <f t="shared" si="25"/>
        <v>0</v>
      </c>
      <c r="X91" s="80"/>
      <c r="Y91" s="79"/>
      <c r="Z91" s="81"/>
      <c r="AA91" s="81"/>
      <c r="AB91" s="81"/>
      <c r="AC91" s="81"/>
      <c r="AD91" s="81"/>
      <c r="AE91" s="81"/>
      <c r="AF91" s="30" t="e">
        <f t="shared" si="26"/>
        <v>#N/A</v>
      </c>
      <c r="AG91" s="80" t="e">
        <f t="shared" si="30"/>
        <v>#N/A</v>
      </c>
      <c r="AH91" s="79" t="e">
        <f t="shared" si="27"/>
        <v>#N/A</v>
      </c>
      <c r="AI91" s="81" t="e">
        <f>IF(($AH91+AI$15)&lt;Regelungszeit!$W$15,Regelungszeit!$X$14,IF(($AH91+AI$15)&lt;Regelungszeit!$W$16,Regelungszeit!$X$15,IF(($AH91+AI$15)&lt;Regelungszeit!$W$17,Regelungszeit!$X$16,IF(($AH91+AI$15)&lt;Regelungszeit!$W$18,Regelungszeit!$X$17,IF(($AH91+AI$15)&lt;Regelungszeit!$W$19,Regelungszeit!$X$18,IF(($AH91+AI$15)&lt;Regelungszeit!$W$20,Regelungszeit!$X$19,IF(($AH91+AI$15)&lt;Regelungszeit!$W$21,Regelungszeit!$X$20,IF(($AH91+AI$15)&lt;Regelungszeit!$W$22,Regelungszeit!$X$21,IF(($AH91+AI$15)&lt;Regelungszeit!$W$23,Regelungszeit!$X$22,Regelungszeit!$X$23)))))))))</f>
        <v>#N/A</v>
      </c>
      <c r="AJ91" s="81" t="e">
        <f>IF(($AH91+AJ$15)&lt;Regelungszeit!$W$15,Regelungszeit!$X$14,IF(($AH91+AJ$15)&lt;Regelungszeit!$W$16,Regelungszeit!$X$15,IF(($AH91+AJ$15)&lt;Regelungszeit!$W$17,Regelungszeit!$X$16,IF(($AH91+AJ$15)&lt;Regelungszeit!$W$18,Regelungszeit!$X$17,IF(($AH91+AJ$15)&lt;Regelungszeit!$W$19,Regelungszeit!$X$18,IF(($AH91+AJ$15)&lt;Regelungszeit!$W$20,Regelungszeit!$X$19,IF(($AH91+AJ$15)&lt;Regelungszeit!$W$21,Regelungszeit!$X$20,IF(($AH91+AJ$15)&lt;Regelungszeit!$W$22,Regelungszeit!$X$21,IF(($AH91+AJ$15)&lt;Regelungszeit!$W$23,Regelungszeit!$X$22,Regelungszeit!$X$23)))))))))</f>
        <v>#N/A</v>
      </c>
      <c r="AK91" s="81" t="e">
        <f>IF(($AH91+AK$15)&lt;Regelungszeit!$W$15,Regelungszeit!$X$14,IF(($AH91+AK$15)&lt;Regelungszeit!$W$16,Regelungszeit!$X$15,IF(($AH91+AK$15)&lt;Regelungszeit!$W$17,Regelungszeit!$X$16,IF(($AH91+AK$15)&lt;Regelungszeit!$W$18,Regelungszeit!$X$17,IF(($AH91+AK$15)&lt;Regelungszeit!$W$19,Regelungszeit!$X$18,IF(($AH91+AK$15)&lt;Regelungszeit!$W$20,Regelungszeit!$X$19,IF(($AH91+AK$15)&lt;Regelungszeit!$W$21,Regelungszeit!$X$20,IF(($AH91+AK$15)&lt;Regelungszeit!$W$22,Regelungszeit!$X$21,IF(($AH91+AK$15)&lt;Regelungszeit!$W$23,Regelungszeit!$X$22,Regelungszeit!$X$23)))))))))</f>
        <v>#N/A</v>
      </c>
      <c r="AL91" s="81" t="e">
        <f>IF(($AH91+AL$15)&lt;Regelungszeit!$W$15,Regelungszeit!$X$14,IF(($AH91+AL$15)&lt;Regelungszeit!$W$16,Regelungszeit!$X$15,IF(($AH91+AL$15)&lt;Regelungszeit!$W$17,Regelungszeit!$X$16,IF(($AH91+AL$15)&lt;Regelungszeit!$W$18,Regelungszeit!$X$17,IF(($AH91+AL$15)&lt;Regelungszeit!$W$19,Regelungszeit!$X$18,IF(($AH91+AL$15)&lt;Regelungszeit!$W$20,Regelungszeit!$X$19,IF(($AH91+AL$15)&lt;Regelungszeit!$W$21,Regelungszeit!$X$20,IF(($AH91+AL$15)&lt;Regelungszeit!$W$22,Regelungszeit!$X$21,IF(($AH91+AL$15)&lt;Regelungszeit!$W$23,Regelungszeit!$X$22,Regelungszeit!$X$23)))))))))</f>
        <v>#N/A</v>
      </c>
      <c r="AM91" s="81" t="e">
        <f>IF(($AH91+AM$15)&lt;Regelungszeit!$W$15,Regelungszeit!$X$14,IF(($AH91+AM$15)&lt;Regelungszeit!$W$16,Regelungszeit!$X$15,IF(($AH91+AM$15)&lt;Regelungszeit!$W$17,Regelungszeit!$X$16,IF(($AH91+AM$15)&lt;Regelungszeit!$W$18,Regelungszeit!$X$17,IF(($AH91+AM$15)&lt;Regelungszeit!$W$19,Regelungszeit!$X$18,IF(($AH91+AM$15)&lt;Regelungszeit!$W$20,Regelungszeit!$X$19,IF(($AH91+AM$15)&lt;Regelungszeit!$W$21,Regelungszeit!$X$20,IF(($AH91+AM$15)&lt;Regelungszeit!$W$22,Regelungszeit!$X$21,IF(($AH91+AM$15)&lt;Regelungszeit!$W$23,Regelungszeit!$X$22,Regelungszeit!$X$23)))))))))</f>
        <v>#N/A</v>
      </c>
      <c r="AN91" s="81" t="e">
        <f>IF(($AH91+AN$15)&lt;Regelungszeit!$W$15,Regelungszeit!$X$14,IF(($AH91+AN$15)&lt;Regelungszeit!$W$16,Regelungszeit!$X$15,IF(($AH91+AN$15)&lt;Regelungszeit!$W$17,Regelungszeit!$X$16,IF(($AH91+AN$15)&lt;Regelungszeit!$W$18,Regelungszeit!$X$17,IF(($AH91+AN$15)&lt;Regelungszeit!$W$19,Regelungszeit!$X$18,IF(($AH91+AN$15)&lt;Regelungszeit!$W$20,Regelungszeit!$X$19,IF(($AH91+AN$15)&lt;Regelungszeit!$W$21,Regelungszeit!$X$20,IF(($AH91+AN$15)&lt;Regelungszeit!$W$22,Regelungszeit!$X$21,IF(($AH91+AN$15)&lt;Regelungszeit!$W$23,Regelungszeit!$X$22,Regelungszeit!$X$23)))))))))</f>
        <v>#N/A</v>
      </c>
      <c r="AO91" s="81" t="e">
        <f>IF(($AH91+AO$15)&lt;Regelungszeit!$W$15,Regelungszeit!$X$14,IF(($AH91+AO$15)&lt;Regelungszeit!$W$16,Regelungszeit!$X$15,IF(($AH91+AO$15)&lt;Regelungszeit!$W$17,Regelungszeit!$X$16,IF(($AH91+AO$15)&lt;Regelungszeit!$W$18,Regelungszeit!$X$17,IF(($AH91+AO$15)&lt;Regelungszeit!$W$19,Regelungszeit!$X$18,IF(($AH91+AO$15)&lt;Regelungszeit!$W$20,Regelungszeit!$X$19,IF(($AH91+AO$15)&lt;Regelungszeit!$W$21,Regelungszeit!$X$20,IF(($AH91+AO$15)&lt;Regelungszeit!$W$22,Regelungszeit!$X$21,IF(($AH91+AO$15)&lt;Regelungszeit!$W$23,Regelungszeit!$X$22,Regelungszeit!$X$23)))))))))</f>
        <v>#N/A</v>
      </c>
      <c r="AP91" s="81" t="e">
        <f>IF(($AH91+AP$15)&lt;Regelungszeit!$W$15,Regelungszeit!$X$14,IF(($AH91+AP$15)&lt;Regelungszeit!$W$16,Regelungszeit!$X$15,IF(($AH91+AP$15)&lt;Regelungszeit!$W$17,Regelungszeit!$X$16,IF(($AH91+AP$15)&lt;Regelungszeit!$W$18,Regelungszeit!$X$17,IF(($AH91+AP$15)&lt;Regelungszeit!$W$19,Regelungszeit!$X$18,IF(($AH91+AP$15)&lt;Regelungszeit!$W$20,Regelungszeit!$X$19,IF(($AH91+AP$15)&lt;Regelungszeit!$W$21,Regelungszeit!$X$20,IF(($AH91+AP$15)&lt;Regelungszeit!$W$22,Regelungszeit!$X$21,IF(($AH91+AP$15)&lt;Regelungszeit!$W$23,Regelungszeit!$X$22,Regelungszeit!$X$23)))))))))</f>
        <v>#N/A</v>
      </c>
      <c r="AQ91" s="81" t="e">
        <f>IF(($AH91+AQ$15)&lt;Regelungszeit!$W$15,Regelungszeit!$X$14,IF(($AH91+AQ$15)&lt;Regelungszeit!$W$16,Regelungszeit!$X$15,IF(($AH91+AQ$15)&lt;Regelungszeit!$W$17,Regelungszeit!$X$16,IF(($AH91+AQ$15)&lt;Regelungszeit!$W$18,Regelungszeit!$X$17,IF(($AH91+AQ$15)&lt;Regelungszeit!$W$19,Regelungszeit!$X$18,IF(($AH91+AQ$15)&lt;Regelungszeit!$W$20,Regelungszeit!$X$19,IF(($AH91+AQ$15)&lt;Regelungszeit!$W$21,Regelungszeit!$X$20,IF(($AH91+AQ$15)&lt;Regelungszeit!$W$22,Regelungszeit!$X$21,IF(($AH91+AQ$15)&lt;Regelungszeit!$W$23,Regelungszeit!$X$22,Regelungszeit!$X$23)))))))))</f>
        <v>#N/A</v>
      </c>
      <c r="AR91" s="81" t="e">
        <f>IF(($AH91+AR$15)&lt;Regelungszeit!$W$15,Regelungszeit!$X$14,IF(($AH91+AR$15)&lt;Regelungszeit!$W$16,Regelungszeit!$X$15,IF(($AH91+AR$15)&lt;Regelungszeit!$W$17,Regelungszeit!$X$16,IF(($AH91+AR$15)&lt;Regelungszeit!$W$18,Regelungszeit!$X$17,IF(($AH91+AR$15)&lt;Regelungszeit!$W$19,Regelungszeit!$X$18,IF(($AH91+AR$15)&lt;Regelungszeit!$W$20,Regelungszeit!$X$19,IF(($AH91+AR$15)&lt;Regelungszeit!$W$21,Regelungszeit!$X$20,IF(($AH91+AR$15)&lt;Regelungszeit!$W$22,Regelungszeit!$X$21,IF(($AH91+AR$15)&lt;Regelungszeit!$W$23,Regelungszeit!$X$22,Regelungszeit!$X$23)))))))))</f>
        <v>#N/A</v>
      </c>
      <c r="AS91" s="81" t="e">
        <f>IF(($AH91+AS$15)&lt;Regelungszeit!$W$15,Regelungszeit!$X$14,IF(($AH91+AS$15)&lt;Regelungszeit!$W$16,Regelungszeit!$X$15,IF(($AH91+AS$15)&lt;Regelungszeit!$W$17,Regelungszeit!$X$16,IF(($AH91+AS$15)&lt;Regelungszeit!$W$18,Regelungszeit!$X$17,IF(($AH91+AS$15)&lt;Regelungszeit!$W$19,Regelungszeit!$X$18,IF(($AH91+AS$15)&lt;Regelungszeit!$W$20,Regelungszeit!$X$19,IF(($AH91+AS$15)&lt;Regelungszeit!$W$21,Regelungszeit!$X$20,IF(($AH91+AS$15)&lt;Regelungszeit!$W$22,Regelungszeit!$X$21,IF(($AH91+AS$15)&lt;Regelungszeit!$W$23,Regelungszeit!$X$22,Regelungszeit!$X$23)))))))))</f>
        <v>#N/A</v>
      </c>
      <c r="AT91" s="81" t="e">
        <f>IF(($AH91+AT$15)&lt;Regelungszeit!$W$15,Regelungszeit!$X$14,IF(($AH91+AT$15)&lt;Regelungszeit!$W$16,Regelungszeit!$X$15,IF(($AH91+AT$15)&lt;Regelungszeit!$W$17,Regelungszeit!$X$16,IF(($AH91+AT$15)&lt;Regelungszeit!$W$18,Regelungszeit!$X$17,IF(($AH91+AT$15)&lt;Regelungszeit!$W$19,Regelungszeit!$X$18,IF(($AH91+AT$15)&lt;Regelungszeit!$W$20,Regelungszeit!$X$19,IF(($AH91+AT$15)&lt;Regelungszeit!$W$21,Regelungszeit!$X$20,IF(($AH91+AT$15)&lt;Regelungszeit!$W$22,Regelungszeit!$X$21,IF(($AH91+AT$15)&lt;Regelungszeit!$W$23,Regelungszeit!$X$22,Regelungszeit!$X$23)))))))))</f>
        <v>#N/A</v>
      </c>
      <c r="AU91" s="81" t="e">
        <f>IF(($AH91+AU$15)&lt;Regelungszeit!$W$15,Regelungszeit!$X$14,IF(($AH91+AU$15)&lt;Regelungszeit!$W$16,Regelungszeit!$X$15,IF(($AH91+AU$15)&lt;Regelungszeit!$W$17,Regelungszeit!$X$16,IF(($AH91+AU$15)&lt;Regelungszeit!$W$18,Regelungszeit!$X$17,IF(($AH91+AU$15)&lt;Regelungszeit!$W$19,Regelungszeit!$X$18,IF(($AH91+AU$15)&lt;Regelungszeit!$W$20,Regelungszeit!$X$19,IF(($AH91+AU$15)&lt;Regelungszeit!$W$21,Regelungszeit!$X$20,IF(($AH91+AU$15)&lt;Regelungszeit!$W$22,Regelungszeit!$X$21,IF(($AH91+AU$15)&lt;Regelungszeit!$W$23,Regelungszeit!$X$22,Regelungszeit!$X$23)))))))))</f>
        <v>#N/A</v>
      </c>
      <c r="AV91" s="81" t="e">
        <f>IF(($AH91+AV$15)&lt;Regelungszeit!$W$15,Regelungszeit!$X$14,IF(($AH91+AV$15)&lt;Regelungszeit!$W$16,Regelungszeit!$X$15,IF(($AH91+AV$15)&lt;Regelungszeit!$W$17,Regelungszeit!$X$16,IF(($AH91+AV$15)&lt;Regelungszeit!$W$18,Regelungszeit!$X$17,IF(($AH91+AV$15)&lt;Regelungszeit!$W$19,Regelungszeit!$X$18,IF(($AH91+AV$15)&lt;Regelungszeit!$W$20,Regelungszeit!$X$19,IF(($AH91+AV$15)&lt;Regelungszeit!$W$21,Regelungszeit!$X$20,IF(($AH91+AV$15)&lt;Regelungszeit!$W$22,Regelungszeit!$X$21,IF(($AH91+AV$15)&lt;Regelungszeit!$W$23,Regelungszeit!$X$22,Regelungszeit!$X$23)))))))))</f>
        <v>#N/A</v>
      </c>
      <c r="AW91" s="81" t="e">
        <f>IF(($AH91+AW$15)&lt;Regelungszeit!$W$15,Regelungszeit!$X$14,IF(($AH91+AW$15)&lt;Regelungszeit!$W$16,Regelungszeit!$X$15,IF(($AH91+AW$15)&lt;Regelungszeit!$W$17,Regelungszeit!$X$16,IF(($AH91+AW$15)&lt;Regelungszeit!$W$18,Regelungszeit!$X$17,IF(($AH91+AW$15)&lt;Regelungszeit!$W$19,Regelungszeit!$X$18,IF(($AH91+AW$15)&lt;Regelungszeit!$W$20,Regelungszeit!$X$19,IF(($AH91+AW$15)&lt;Regelungszeit!$W$21,Regelungszeit!$X$20,IF(($AH91+AW$15)&lt;Regelungszeit!$W$22,Regelungszeit!$X$21,IF(($AH91+AW$15)&lt;Regelungszeit!$W$23,Regelungszeit!$X$22,Regelungszeit!$X$23)))))))))</f>
        <v>#N/A</v>
      </c>
      <c r="AX91" s="82" t="e">
        <f t="shared" si="31"/>
        <v>#N/A</v>
      </c>
    </row>
    <row r="92" spans="1:50">
      <c r="A92" s="56" t="e">
        <f>IF(B92=Regelungszeit!$F$31,"Ende Regelung",IF(B92=Regelungszeit!$F$32,"Ende Hochfahrrampe",""))</f>
        <v>#N/A</v>
      </c>
      <c r="B92" s="57">
        <v>78</v>
      </c>
      <c r="C92" s="58" t="e">
        <f t="shared" si="15"/>
        <v>#N/A</v>
      </c>
      <c r="D92" s="59" t="e">
        <f t="shared" si="16"/>
        <v>#N/A</v>
      </c>
      <c r="E92" s="155"/>
      <c r="F92" s="247" t="e">
        <f>MATCH(INT(C92),Zuteilung!A:A,0)</f>
        <v>#N/A</v>
      </c>
      <c r="G92" s="61" t="e">
        <f>IF(OR(C92&lt;INDEX(Zuteilung!C:C,F92),C92&gt;INDEX(Zuteilung!D:D,F92)),FALSE,TRUE)</f>
        <v>#N/A</v>
      </c>
      <c r="H92" s="60" t="e">
        <f>IF(B92&lt;=Regelungszeit!$F$32,H91+Regelungszeit!$F$28,"")</f>
        <v>#N/A</v>
      </c>
      <c r="I92" s="60"/>
      <c r="J92" s="60"/>
      <c r="K92" s="60"/>
      <c r="L92" s="61" t="e">
        <f t="shared" si="22"/>
        <v>#N/A</v>
      </c>
      <c r="M92" s="106" t="e">
        <f t="shared" si="24"/>
        <v>#N/A</v>
      </c>
      <c r="N92" s="61" t="e">
        <f>IF(M92="","",IF(M92=1,0,IF(M92=1,0,Dateneingabe!$G$10*M92)))</f>
        <v>#N/A</v>
      </c>
      <c r="O92" s="252">
        <f t="shared" si="28"/>
        <v>0</v>
      </c>
      <c r="P92" s="63">
        <f>IF(O92="","",O92*(Dateneingabe!$G$10/100))</f>
        <v>0</v>
      </c>
      <c r="Q92" s="63">
        <f t="shared" si="29"/>
        <v>0</v>
      </c>
      <c r="R92" s="63" t="e">
        <f>IF(C92="","",IF(Dateneingabe!$G$17&lt;40909,Zeitreihe!P92,Zeitreihe!Q92))</f>
        <v>#N/A</v>
      </c>
      <c r="S92" s="68" t="str">
        <f>IF($T$14=0,"",IF(H92="","",IF(E92="","Ist-Arbeit fehlt",IF(L92&gt;Dateneingabe!$G$8,"Ist-Arbeit unplausibel",""))))</f>
        <v/>
      </c>
      <c r="T92" s="30">
        <f t="shared" si="23"/>
        <v>0</v>
      </c>
      <c r="U92" s="30">
        <f t="shared" si="25"/>
        <v>0</v>
      </c>
      <c r="X92" s="80"/>
      <c r="Y92" s="79"/>
      <c r="Z92" s="81"/>
      <c r="AA92" s="81"/>
      <c r="AB92" s="81"/>
      <c r="AC92" s="81"/>
      <c r="AD92" s="81"/>
      <c r="AE92" s="81"/>
      <c r="AF92" s="30" t="e">
        <f t="shared" si="26"/>
        <v>#N/A</v>
      </c>
      <c r="AG92" s="80" t="e">
        <f t="shared" si="30"/>
        <v>#N/A</v>
      </c>
      <c r="AH92" s="79" t="e">
        <f t="shared" si="27"/>
        <v>#N/A</v>
      </c>
      <c r="AI92" s="81" t="e">
        <f>IF(($AH92+AI$15)&lt;Regelungszeit!$W$15,Regelungszeit!$X$14,IF(($AH92+AI$15)&lt;Regelungszeit!$W$16,Regelungszeit!$X$15,IF(($AH92+AI$15)&lt;Regelungszeit!$W$17,Regelungszeit!$X$16,IF(($AH92+AI$15)&lt;Regelungszeit!$W$18,Regelungszeit!$X$17,IF(($AH92+AI$15)&lt;Regelungszeit!$W$19,Regelungszeit!$X$18,IF(($AH92+AI$15)&lt;Regelungszeit!$W$20,Regelungszeit!$X$19,IF(($AH92+AI$15)&lt;Regelungszeit!$W$21,Regelungszeit!$X$20,IF(($AH92+AI$15)&lt;Regelungszeit!$W$22,Regelungszeit!$X$21,IF(($AH92+AI$15)&lt;Regelungszeit!$W$23,Regelungszeit!$X$22,Regelungszeit!$X$23)))))))))</f>
        <v>#N/A</v>
      </c>
      <c r="AJ92" s="81" t="e">
        <f>IF(($AH92+AJ$15)&lt;Regelungszeit!$W$15,Regelungszeit!$X$14,IF(($AH92+AJ$15)&lt;Regelungszeit!$W$16,Regelungszeit!$X$15,IF(($AH92+AJ$15)&lt;Regelungszeit!$W$17,Regelungszeit!$X$16,IF(($AH92+AJ$15)&lt;Regelungszeit!$W$18,Regelungszeit!$X$17,IF(($AH92+AJ$15)&lt;Regelungszeit!$W$19,Regelungszeit!$X$18,IF(($AH92+AJ$15)&lt;Regelungszeit!$W$20,Regelungszeit!$X$19,IF(($AH92+AJ$15)&lt;Regelungszeit!$W$21,Regelungszeit!$X$20,IF(($AH92+AJ$15)&lt;Regelungszeit!$W$22,Regelungszeit!$X$21,IF(($AH92+AJ$15)&lt;Regelungszeit!$W$23,Regelungszeit!$X$22,Regelungszeit!$X$23)))))))))</f>
        <v>#N/A</v>
      </c>
      <c r="AK92" s="81" t="e">
        <f>IF(($AH92+AK$15)&lt;Regelungszeit!$W$15,Regelungszeit!$X$14,IF(($AH92+AK$15)&lt;Regelungszeit!$W$16,Regelungszeit!$X$15,IF(($AH92+AK$15)&lt;Regelungszeit!$W$17,Regelungszeit!$X$16,IF(($AH92+AK$15)&lt;Regelungszeit!$W$18,Regelungszeit!$X$17,IF(($AH92+AK$15)&lt;Regelungszeit!$W$19,Regelungszeit!$X$18,IF(($AH92+AK$15)&lt;Regelungszeit!$W$20,Regelungszeit!$X$19,IF(($AH92+AK$15)&lt;Regelungszeit!$W$21,Regelungszeit!$X$20,IF(($AH92+AK$15)&lt;Regelungszeit!$W$22,Regelungszeit!$X$21,IF(($AH92+AK$15)&lt;Regelungszeit!$W$23,Regelungszeit!$X$22,Regelungszeit!$X$23)))))))))</f>
        <v>#N/A</v>
      </c>
      <c r="AL92" s="81" t="e">
        <f>IF(($AH92+AL$15)&lt;Regelungszeit!$W$15,Regelungszeit!$X$14,IF(($AH92+AL$15)&lt;Regelungszeit!$W$16,Regelungszeit!$X$15,IF(($AH92+AL$15)&lt;Regelungszeit!$W$17,Regelungszeit!$X$16,IF(($AH92+AL$15)&lt;Regelungszeit!$W$18,Regelungszeit!$X$17,IF(($AH92+AL$15)&lt;Regelungszeit!$W$19,Regelungszeit!$X$18,IF(($AH92+AL$15)&lt;Regelungszeit!$W$20,Regelungszeit!$X$19,IF(($AH92+AL$15)&lt;Regelungszeit!$W$21,Regelungszeit!$X$20,IF(($AH92+AL$15)&lt;Regelungszeit!$W$22,Regelungszeit!$X$21,IF(($AH92+AL$15)&lt;Regelungszeit!$W$23,Regelungszeit!$X$22,Regelungszeit!$X$23)))))))))</f>
        <v>#N/A</v>
      </c>
      <c r="AM92" s="81" t="e">
        <f>IF(($AH92+AM$15)&lt;Regelungszeit!$W$15,Regelungszeit!$X$14,IF(($AH92+AM$15)&lt;Regelungszeit!$W$16,Regelungszeit!$X$15,IF(($AH92+AM$15)&lt;Regelungszeit!$W$17,Regelungszeit!$X$16,IF(($AH92+AM$15)&lt;Regelungszeit!$W$18,Regelungszeit!$X$17,IF(($AH92+AM$15)&lt;Regelungszeit!$W$19,Regelungszeit!$X$18,IF(($AH92+AM$15)&lt;Regelungszeit!$W$20,Regelungszeit!$X$19,IF(($AH92+AM$15)&lt;Regelungszeit!$W$21,Regelungszeit!$X$20,IF(($AH92+AM$15)&lt;Regelungszeit!$W$22,Regelungszeit!$X$21,IF(($AH92+AM$15)&lt;Regelungszeit!$W$23,Regelungszeit!$X$22,Regelungszeit!$X$23)))))))))</f>
        <v>#N/A</v>
      </c>
      <c r="AN92" s="81" t="e">
        <f>IF(($AH92+AN$15)&lt;Regelungszeit!$W$15,Regelungszeit!$X$14,IF(($AH92+AN$15)&lt;Regelungszeit!$W$16,Regelungszeit!$X$15,IF(($AH92+AN$15)&lt;Regelungszeit!$W$17,Regelungszeit!$X$16,IF(($AH92+AN$15)&lt;Regelungszeit!$W$18,Regelungszeit!$X$17,IF(($AH92+AN$15)&lt;Regelungszeit!$W$19,Regelungszeit!$X$18,IF(($AH92+AN$15)&lt;Regelungszeit!$W$20,Regelungszeit!$X$19,IF(($AH92+AN$15)&lt;Regelungszeit!$W$21,Regelungszeit!$X$20,IF(($AH92+AN$15)&lt;Regelungszeit!$W$22,Regelungszeit!$X$21,IF(($AH92+AN$15)&lt;Regelungszeit!$W$23,Regelungszeit!$X$22,Regelungszeit!$X$23)))))))))</f>
        <v>#N/A</v>
      </c>
      <c r="AO92" s="81" t="e">
        <f>IF(($AH92+AO$15)&lt;Regelungszeit!$W$15,Regelungszeit!$X$14,IF(($AH92+AO$15)&lt;Regelungszeit!$W$16,Regelungszeit!$X$15,IF(($AH92+AO$15)&lt;Regelungszeit!$W$17,Regelungszeit!$X$16,IF(($AH92+AO$15)&lt;Regelungszeit!$W$18,Regelungszeit!$X$17,IF(($AH92+AO$15)&lt;Regelungszeit!$W$19,Regelungszeit!$X$18,IF(($AH92+AO$15)&lt;Regelungszeit!$W$20,Regelungszeit!$X$19,IF(($AH92+AO$15)&lt;Regelungszeit!$W$21,Regelungszeit!$X$20,IF(($AH92+AO$15)&lt;Regelungszeit!$W$22,Regelungszeit!$X$21,IF(($AH92+AO$15)&lt;Regelungszeit!$W$23,Regelungszeit!$X$22,Regelungszeit!$X$23)))))))))</f>
        <v>#N/A</v>
      </c>
      <c r="AP92" s="81" t="e">
        <f>IF(($AH92+AP$15)&lt;Regelungszeit!$W$15,Regelungszeit!$X$14,IF(($AH92+AP$15)&lt;Regelungszeit!$W$16,Regelungszeit!$X$15,IF(($AH92+AP$15)&lt;Regelungszeit!$W$17,Regelungszeit!$X$16,IF(($AH92+AP$15)&lt;Regelungszeit!$W$18,Regelungszeit!$X$17,IF(($AH92+AP$15)&lt;Regelungszeit!$W$19,Regelungszeit!$X$18,IF(($AH92+AP$15)&lt;Regelungszeit!$W$20,Regelungszeit!$X$19,IF(($AH92+AP$15)&lt;Regelungszeit!$W$21,Regelungszeit!$X$20,IF(($AH92+AP$15)&lt;Regelungszeit!$W$22,Regelungszeit!$X$21,IF(($AH92+AP$15)&lt;Regelungszeit!$W$23,Regelungszeit!$X$22,Regelungszeit!$X$23)))))))))</f>
        <v>#N/A</v>
      </c>
      <c r="AQ92" s="81" t="e">
        <f>IF(($AH92+AQ$15)&lt;Regelungszeit!$W$15,Regelungszeit!$X$14,IF(($AH92+AQ$15)&lt;Regelungszeit!$W$16,Regelungszeit!$X$15,IF(($AH92+AQ$15)&lt;Regelungszeit!$W$17,Regelungszeit!$X$16,IF(($AH92+AQ$15)&lt;Regelungszeit!$W$18,Regelungszeit!$X$17,IF(($AH92+AQ$15)&lt;Regelungszeit!$W$19,Regelungszeit!$X$18,IF(($AH92+AQ$15)&lt;Regelungszeit!$W$20,Regelungszeit!$X$19,IF(($AH92+AQ$15)&lt;Regelungszeit!$W$21,Regelungszeit!$X$20,IF(($AH92+AQ$15)&lt;Regelungszeit!$W$22,Regelungszeit!$X$21,IF(($AH92+AQ$15)&lt;Regelungszeit!$W$23,Regelungszeit!$X$22,Regelungszeit!$X$23)))))))))</f>
        <v>#N/A</v>
      </c>
      <c r="AR92" s="81" t="e">
        <f>IF(($AH92+AR$15)&lt;Regelungszeit!$W$15,Regelungszeit!$X$14,IF(($AH92+AR$15)&lt;Regelungszeit!$W$16,Regelungszeit!$X$15,IF(($AH92+AR$15)&lt;Regelungszeit!$W$17,Regelungszeit!$X$16,IF(($AH92+AR$15)&lt;Regelungszeit!$W$18,Regelungszeit!$X$17,IF(($AH92+AR$15)&lt;Regelungszeit!$W$19,Regelungszeit!$X$18,IF(($AH92+AR$15)&lt;Regelungszeit!$W$20,Regelungszeit!$X$19,IF(($AH92+AR$15)&lt;Regelungszeit!$W$21,Regelungszeit!$X$20,IF(($AH92+AR$15)&lt;Regelungszeit!$W$22,Regelungszeit!$X$21,IF(($AH92+AR$15)&lt;Regelungszeit!$W$23,Regelungszeit!$X$22,Regelungszeit!$X$23)))))))))</f>
        <v>#N/A</v>
      </c>
      <c r="AS92" s="81" t="e">
        <f>IF(($AH92+AS$15)&lt;Regelungszeit!$W$15,Regelungszeit!$X$14,IF(($AH92+AS$15)&lt;Regelungszeit!$W$16,Regelungszeit!$X$15,IF(($AH92+AS$15)&lt;Regelungszeit!$W$17,Regelungszeit!$X$16,IF(($AH92+AS$15)&lt;Regelungszeit!$W$18,Regelungszeit!$X$17,IF(($AH92+AS$15)&lt;Regelungszeit!$W$19,Regelungszeit!$X$18,IF(($AH92+AS$15)&lt;Regelungszeit!$W$20,Regelungszeit!$X$19,IF(($AH92+AS$15)&lt;Regelungszeit!$W$21,Regelungszeit!$X$20,IF(($AH92+AS$15)&lt;Regelungszeit!$W$22,Regelungszeit!$X$21,IF(($AH92+AS$15)&lt;Regelungszeit!$W$23,Regelungszeit!$X$22,Regelungszeit!$X$23)))))))))</f>
        <v>#N/A</v>
      </c>
      <c r="AT92" s="81" t="e">
        <f>IF(($AH92+AT$15)&lt;Regelungszeit!$W$15,Regelungszeit!$X$14,IF(($AH92+AT$15)&lt;Regelungszeit!$W$16,Regelungszeit!$X$15,IF(($AH92+AT$15)&lt;Regelungszeit!$W$17,Regelungszeit!$X$16,IF(($AH92+AT$15)&lt;Regelungszeit!$W$18,Regelungszeit!$X$17,IF(($AH92+AT$15)&lt;Regelungszeit!$W$19,Regelungszeit!$X$18,IF(($AH92+AT$15)&lt;Regelungszeit!$W$20,Regelungszeit!$X$19,IF(($AH92+AT$15)&lt;Regelungszeit!$W$21,Regelungszeit!$X$20,IF(($AH92+AT$15)&lt;Regelungszeit!$W$22,Regelungszeit!$X$21,IF(($AH92+AT$15)&lt;Regelungszeit!$W$23,Regelungszeit!$X$22,Regelungszeit!$X$23)))))))))</f>
        <v>#N/A</v>
      </c>
      <c r="AU92" s="81" t="e">
        <f>IF(($AH92+AU$15)&lt;Regelungszeit!$W$15,Regelungszeit!$X$14,IF(($AH92+AU$15)&lt;Regelungszeit!$W$16,Regelungszeit!$X$15,IF(($AH92+AU$15)&lt;Regelungszeit!$W$17,Regelungszeit!$X$16,IF(($AH92+AU$15)&lt;Regelungszeit!$W$18,Regelungszeit!$X$17,IF(($AH92+AU$15)&lt;Regelungszeit!$W$19,Regelungszeit!$X$18,IF(($AH92+AU$15)&lt;Regelungszeit!$W$20,Regelungszeit!$X$19,IF(($AH92+AU$15)&lt;Regelungszeit!$W$21,Regelungszeit!$X$20,IF(($AH92+AU$15)&lt;Regelungszeit!$W$22,Regelungszeit!$X$21,IF(($AH92+AU$15)&lt;Regelungszeit!$W$23,Regelungszeit!$X$22,Regelungszeit!$X$23)))))))))</f>
        <v>#N/A</v>
      </c>
      <c r="AV92" s="81" t="e">
        <f>IF(($AH92+AV$15)&lt;Regelungszeit!$W$15,Regelungszeit!$X$14,IF(($AH92+AV$15)&lt;Regelungszeit!$W$16,Regelungszeit!$X$15,IF(($AH92+AV$15)&lt;Regelungszeit!$W$17,Regelungszeit!$X$16,IF(($AH92+AV$15)&lt;Regelungszeit!$W$18,Regelungszeit!$X$17,IF(($AH92+AV$15)&lt;Regelungszeit!$W$19,Regelungszeit!$X$18,IF(($AH92+AV$15)&lt;Regelungszeit!$W$20,Regelungszeit!$X$19,IF(($AH92+AV$15)&lt;Regelungszeit!$W$21,Regelungszeit!$X$20,IF(($AH92+AV$15)&lt;Regelungszeit!$W$22,Regelungszeit!$X$21,IF(($AH92+AV$15)&lt;Regelungszeit!$W$23,Regelungszeit!$X$22,Regelungszeit!$X$23)))))))))</f>
        <v>#N/A</v>
      </c>
      <c r="AW92" s="81" t="e">
        <f>IF(($AH92+AW$15)&lt;Regelungszeit!$W$15,Regelungszeit!$X$14,IF(($AH92+AW$15)&lt;Regelungszeit!$W$16,Regelungszeit!$X$15,IF(($AH92+AW$15)&lt;Regelungszeit!$W$17,Regelungszeit!$X$16,IF(($AH92+AW$15)&lt;Regelungszeit!$W$18,Regelungszeit!$X$17,IF(($AH92+AW$15)&lt;Regelungszeit!$W$19,Regelungszeit!$X$18,IF(($AH92+AW$15)&lt;Regelungszeit!$W$20,Regelungszeit!$X$19,IF(($AH92+AW$15)&lt;Regelungszeit!$W$21,Regelungszeit!$X$20,IF(($AH92+AW$15)&lt;Regelungszeit!$W$22,Regelungszeit!$X$21,IF(($AH92+AW$15)&lt;Regelungszeit!$W$23,Regelungszeit!$X$22,Regelungszeit!$X$23)))))))))</f>
        <v>#N/A</v>
      </c>
      <c r="AX92" s="82" t="e">
        <f t="shared" si="31"/>
        <v>#N/A</v>
      </c>
    </row>
    <row r="93" spans="1:50">
      <c r="A93" s="56" t="e">
        <f>IF(B93=Regelungszeit!$F$31,"Ende Regelung",IF(B93=Regelungszeit!$F$32,"Ende Hochfahrrampe",""))</f>
        <v>#N/A</v>
      </c>
      <c r="B93" s="57">
        <v>79</v>
      </c>
      <c r="C93" s="58" t="e">
        <f t="shared" si="15"/>
        <v>#N/A</v>
      </c>
      <c r="D93" s="59" t="e">
        <f t="shared" si="16"/>
        <v>#N/A</v>
      </c>
      <c r="E93" s="155"/>
      <c r="F93" s="247" t="e">
        <f>MATCH(INT(C93),Zuteilung!A:A,0)</f>
        <v>#N/A</v>
      </c>
      <c r="G93" s="61" t="e">
        <f>IF(OR(C93&lt;INDEX(Zuteilung!C:C,F93),C93&gt;INDEX(Zuteilung!D:D,F93)),FALSE,TRUE)</f>
        <v>#N/A</v>
      </c>
      <c r="H93" s="60" t="e">
        <f>IF(B93&lt;=Regelungszeit!$F$32,H92+Regelungszeit!$F$28,"")</f>
        <v>#N/A</v>
      </c>
      <c r="I93" s="60"/>
      <c r="J93" s="60"/>
      <c r="K93" s="60"/>
      <c r="L93" s="61" t="e">
        <f t="shared" si="22"/>
        <v>#N/A</v>
      </c>
      <c r="M93" s="106" t="e">
        <f t="shared" si="24"/>
        <v>#N/A</v>
      </c>
      <c r="N93" s="61" t="e">
        <f>IF(M93="","",IF(M93=1,0,IF(M93=1,0,Dateneingabe!$G$10*M93)))</f>
        <v>#N/A</v>
      </c>
      <c r="O93" s="252">
        <f t="shared" si="28"/>
        <v>0</v>
      </c>
      <c r="P93" s="63">
        <f>IF(O93="","",O93*(Dateneingabe!$G$10/100))</f>
        <v>0</v>
      </c>
      <c r="Q93" s="63">
        <f t="shared" si="29"/>
        <v>0</v>
      </c>
      <c r="R93" s="63" t="e">
        <f>IF(C93="","",IF(Dateneingabe!$G$17&lt;40909,Zeitreihe!P93,Zeitreihe!Q93))</f>
        <v>#N/A</v>
      </c>
      <c r="S93" s="68" t="str">
        <f>IF($T$14=0,"",IF(H93="","",IF(E93="","Ist-Arbeit fehlt",IF(L93&gt;Dateneingabe!$G$8,"Ist-Arbeit unplausibel",""))))</f>
        <v/>
      </c>
      <c r="T93" s="30">
        <f t="shared" si="23"/>
        <v>0</v>
      </c>
      <c r="U93" s="30">
        <f t="shared" si="25"/>
        <v>0</v>
      </c>
      <c r="X93" s="80"/>
      <c r="Y93" s="79"/>
      <c r="Z93" s="81"/>
      <c r="AA93" s="81"/>
      <c r="AB93" s="81"/>
      <c r="AC93" s="81"/>
      <c r="AD93" s="81"/>
      <c r="AE93" s="81"/>
      <c r="AF93" s="30" t="e">
        <f t="shared" si="26"/>
        <v>#N/A</v>
      </c>
      <c r="AG93" s="80" t="e">
        <f t="shared" si="30"/>
        <v>#N/A</v>
      </c>
      <c r="AH93" s="79" t="e">
        <f t="shared" si="27"/>
        <v>#N/A</v>
      </c>
      <c r="AI93" s="81" t="e">
        <f>IF(($AH93+AI$15)&lt;Regelungszeit!$W$15,Regelungszeit!$X$14,IF(($AH93+AI$15)&lt;Regelungszeit!$W$16,Regelungszeit!$X$15,IF(($AH93+AI$15)&lt;Regelungszeit!$W$17,Regelungszeit!$X$16,IF(($AH93+AI$15)&lt;Regelungszeit!$W$18,Regelungszeit!$X$17,IF(($AH93+AI$15)&lt;Regelungszeit!$W$19,Regelungszeit!$X$18,IF(($AH93+AI$15)&lt;Regelungszeit!$W$20,Regelungszeit!$X$19,IF(($AH93+AI$15)&lt;Regelungszeit!$W$21,Regelungszeit!$X$20,IF(($AH93+AI$15)&lt;Regelungszeit!$W$22,Regelungszeit!$X$21,IF(($AH93+AI$15)&lt;Regelungszeit!$W$23,Regelungszeit!$X$22,Regelungszeit!$X$23)))))))))</f>
        <v>#N/A</v>
      </c>
      <c r="AJ93" s="81" t="e">
        <f>IF(($AH93+AJ$15)&lt;Regelungszeit!$W$15,Regelungszeit!$X$14,IF(($AH93+AJ$15)&lt;Regelungszeit!$W$16,Regelungszeit!$X$15,IF(($AH93+AJ$15)&lt;Regelungszeit!$W$17,Regelungszeit!$X$16,IF(($AH93+AJ$15)&lt;Regelungszeit!$W$18,Regelungszeit!$X$17,IF(($AH93+AJ$15)&lt;Regelungszeit!$W$19,Regelungszeit!$X$18,IF(($AH93+AJ$15)&lt;Regelungszeit!$W$20,Regelungszeit!$X$19,IF(($AH93+AJ$15)&lt;Regelungszeit!$W$21,Regelungszeit!$X$20,IF(($AH93+AJ$15)&lt;Regelungszeit!$W$22,Regelungszeit!$X$21,IF(($AH93+AJ$15)&lt;Regelungszeit!$W$23,Regelungszeit!$X$22,Regelungszeit!$X$23)))))))))</f>
        <v>#N/A</v>
      </c>
      <c r="AK93" s="81" t="e">
        <f>IF(($AH93+AK$15)&lt;Regelungszeit!$W$15,Regelungszeit!$X$14,IF(($AH93+AK$15)&lt;Regelungszeit!$W$16,Regelungszeit!$X$15,IF(($AH93+AK$15)&lt;Regelungszeit!$W$17,Regelungszeit!$X$16,IF(($AH93+AK$15)&lt;Regelungszeit!$W$18,Regelungszeit!$X$17,IF(($AH93+AK$15)&lt;Regelungszeit!$W$19,Regelungszeit!$X$18,IF(($AH93+AK$15)&lt;Regelungszeit!$W$20,Regelungszeit!$X$19,IF(($AH93+AK$15)&lt;Regelungszeit!$W$21,Regelungszeit!$X$20,IF(($AH93+AK$15)&lt;Regelungszeit!$W$22,Regelungszeit!$X$21,IF(($AH93+AK$15)&lt;Regelungszeit!$W$23,Regelungszeit!$X$22,Regelungszeit!$X$23)))))))))</f>
        <v>#N/A</v>
      </c>
      <c r="AL93" s="81" t="e">
        <f>IF(($AH93+AL$15)&lt;Regelungszeit!$W$15,Regelungszeit!$X$14,IF(($AH93+AL$15)&lt;Regelungszeit!$W$16,Regelungszeit!$X$15,IF(($AH93+AL$15)&lt;Regelungszeit!$W$17,Regelungszeit!$X$16,IF(($AH93+AL$15)&lt;Regelungszeit!$W$18,Regelungszeit!$X$17,IF(($AH93+AL$15)&lt;Regelungszeit!$W$19,Regelungszeit!$X$18,IF(($AH93+AL$15)&lt;Regelungszeit!$W$20,Regelungszeit!$X$19,IF(($AH93+AL$15)&lt;Regelungszeit!$W$21,Regelungszeit!$X$20,IF(($AH93+AL$15)&lt;Regelungszeit!$W$22,Regelungszeit!$X$21,IF(($AH93+AL$15)&lt;Regelungszeit!$W$23,Regelungszeit!$X$22,Regelungszeit!$X$23)))))))))</f>
        <v>#N/A</v>
      </c>
      <c r="AM93" s="81" t="e">
        <f>IF(($AH93+AM$15)&lt;Regelungszeit!$W$15,Regelungszeit!$X$14,IF(($AH93+AM$15)&lt;Regelungszeit!$W$16,Regelungszeit!$X$15,IF(($AH93+AM$15)&lt;Regelungszeit!$W$17,Regelungszeit!$X$16,IF(($AH93+AM$15)&lt;Regelungszeit!$W$18,Regelungszeit!$X$17,IF(($AH93+AM$15)&lt;Regelungszeit!$W$19,Regelungszeit!$X$18,IF(($AH93+AM$15)&lt;Regelungszeit!$W$20,Regelungszeit!$X$19,IF(($AH93+AM$15)&lt;Regelungszeit!$W$21,Regelungszeit!$X$20,IF(($AH93+AM$15)&lt;Regelungszeit!$W$22,Regelungszeit!$X$21,IF(($AH93+AM$15)&lt;Regelungszeit!$W$23,Regelungszeit!$X$22,Regelungszeit!$X$23)))))))))</f>
        <v>#N/A</v>
      </c>
      <c r="AN93" s="81" t="e">
        <f>IF(($AH93+AN$15)&lt;Regelungszeit!$W$15,Regelungszeit!$X$14,IF(($AH93+AN$15)&lt;Regelungszeit!$W$16,Regelungszeit!$X$15,IF(($AH93+AN$15)&lt;Regelungszeit!$W$17,Regelungszeit!$X$16,IF(($AH93+AN$15)&lt;Regelungszeit!$W$18,Regelungszeit!$X$17,IF(($AH93+AN$15)&lt;Regelungszeit!$W$19,Regelungszeit!$X$18,IF(($AH93+AN$15)&lt;Regelungszeit!$W$20,Regelungszeit!$X$19,IF(($AH93+AN$15)&lt;Regelungszeit!$W$21,Regelungszeit!$X$20,IF(($AH93+AN$15)&lt;Regelungszeit!$W$22,Regelungszeit!$X$21,IF(($AH93+AN$15)&lt;Regelungszeit!$W$23,Regelungszeit!$X$22,Regelungszeit!$X$23)))))))))</f>
        <v>#N/A</v>
      </c>
      <c r="AO93" s="81" t="e">
        <f>IF(($AH93+AO$15)&lt;Regelungszeit!$W$15,Regelungszeit!$X$14,IF(($AH93+AO$15)&lt;Regelungszeit!$W$16,Regelungszeit!$X$15,IF(($AH93+AO$15)&lt;Regelungszeit!$W$17,Regelungszeit!$X$16,IF(($AH93+AO$15)&lt;Regelungszeit!$W$18,Regelungszeit!$X$17,IF(($AH93+AO$15)&lt;Regelungszeit!$W$19,Regelungszeit!$X$18,IF(($AH93+AO$15)&lt;Regelungszeit!$W$20,Regelungszeit!$X$19,IF(($AH93+AO$15)&lt;Regelungszeit!$W$21,Regelungszeit!$X$20,IF(($AH93+AO$15)&lt;Regelungszeit!$W$22,Regelungszeit!$X$21,IF(($AH93+AO$15)&lt;Regelungszeit!$W$23,Regelungszeit!$X$22,Regelungszeit!$X$23)))))))))</f>
        <v>#N/A</v>
      </c>
      <c r="AP93" s="81" t="e">
        <f>IF(($AH93+AP$15)&lt;Regelungszeit!$W$15,Regelungszeit!$X$14,IF(($AH93+AP$15)&lt;Regelungszeit!$W$16,Regelungszeit!$X$15,IF(($AH93+AP$15)&lt;Regelungszeit!$W$17,Regelungszeit!$X$16,IF(($AH93+AP$15)&lt;Regelungszeit!$W$18,Regelungszeit!$X$17,IF(($AH93+AP$15)&lt;Regelungszeit!$W$19,Regelungszeit!$X$18,IF(($AH93+AP$15)&lt;Regelungszeit!$W$20,Regelungszeit!$X$19,IF(($AH93+AP$15)&lt;Regelungszeit!$W$21,Regelungszeit!$X$20,IF(($AH93+AP$15)&lt;Regelungszeit!$W$22,Regelungszeit!$X$21,IF(($AH93+AP$15)&lt;Regelungszeit!$W$23,Regelungszeit!$X$22,Regelungszeit!$X$23)))))))))</f>
        <v>#N/A</v>
      </c>
      <c r="AQ93" s="81" t="e">
        <f>IF(($AH93+AQ$15)&lt;Regelungszeit!$W$15,Regelungszeit!$X$14,IF(($AH93+AQ$15)&lt;Regelungszeit!$W$16,Regelungszeit!$X$15,IF(($AH93+AQ$15)&lt;Regelungszeit!$W$17,Regelungszeit!$X$16,IF(($AH93+AQ$15)&lt;Regelungszeit!$W$18,Regelungszeit!$X$17,IF(($AH93+AQ$15)&lt;Regelungszeit!$W$19,Regelungszeit!$X$18,IF(($AH93+AQ$15)&lt;Regelungszeit!$W$20,Regelungszeit!$X$19,IF(($AH93+AQ$15)&lt;Regelungszeit!$W$21,Regelungszeit!$X$20,IF(($AH93+AQ$15)&lt;Regelungszeit!$W$22,Regelungszeit!$X$21,IF(($AH93+AQ$15)&lt;Regelungszeit!$W$23,Regelungszeit!$X$22,Regelungszeit!$X$23)))))))))</f>
        <v>#N/A</v>
      </c>
      <c r="AR93" s="81" t="e">
        <f>IF(($AH93+AR$15)&lt;Regelungszeit!$W$15,Regelungszeit!$X$14,IF(($AH93+AR$15)&lt;Regelungszeit!$W$16,Regelungszeit!$X$15,IF(($AH93+AR$15)&lt;Regelungszeit!$W$17,Regelungszeit!$X$16,IF(($AH93+AR$15)&lt;Regelungszeit!$W$18,Regelungszeit!$X$17,IF(($AH93+AR$15)&lt;Regelungszeit!$W$19,Regelungszeit!$X$18,IF(($AH93+AR$15)&lt;Regelungszeit!$W$20,Regelungszeit!$X$19,IF(($AH93+AR$15)&lt;Regelungszeit!$W$21,Regelungszeit!$X$20,IF(($AH93+AR$15)&lt;Regelungszeit!$W$22,Regelungszeit!$X$21,IF(($AH93+AR$15)&lt;Regelungszeit!$W$23,Regelungszeit!$X$22,Regelungszeit!$X$23)))))))))</f>
        <v>#N/A</v>
      </c>
      <c r="AS93" s="81" t="e">
        <f>IF(($AH93+AS$15)&lt;Regelungszeit!$W$15,Regelungszeit!$X$14,IF(($AH93+AS$15)&lt;Regelungszeit!$W$16,Regelungszeit!$X$15,IF(($AH93+AS$15)&lt;Regelungszeit!$W$17,Regelungszeit!$X$16,IF(($AH93+AS$15)&lt;Regelungszeit!$W$18,Regelungszeit!$X$17,IF(($AH93+AS$15)&lt;Regelungszeit!$W$19,Regelungszeit!$X$18,IF(($AH93+AS$15)&lt;Regelungszeit!$W$20,Regelungszeit!$X$19,IF(($AH93+AS$15)&lt;Regelungszeit!$W$21,Regelungszeit!$X$20,IF(($AH93+AS$15)&lt;Regelungszeit!$W$22,Regelungszeit!$X$21,IF(($AH93+AS$15)&lt;Regelungszeit!$W$23,Regelungszeit!$X$22,Regelungszeit!$X$23)))))))))</f>
        <v>#N/A</v>
      </c>
      <c r="AT93" s="81" t="e">
        <f>IF(($AH93+AT$15)&lt;Regelungszeit!$W$15,Regelungszeit!$X$14,IF(($AH93+AT$15)&lt;Regelungszeit!$W$16,Regelungszeit!$X$15,IF(($AH93+AT$15)&lt;Regelungszeit!$W$17,Regelungszeit!$X$16,IF(($AH93+AT$15)&lt;Regelungszeit!$W$18,Regelungszeit!$X$17,IF(($AH93+AT$15)&lt;Regelungszeit!$W$19,Regelungszeit!$X$18,IF(($AH93+AT$15)&lt;Regelungszeit!$W$20,Regelungszeit!$X$19,IF(($AH93+AT$15)&lt;Regelungszeit!$W$21,Regelungszeit!$X$20,IF(($AH93+AT$15)&lt;Regelungszeit!$W$22,Regelungszeit!$X$21,IF(($AH93+AT$15)&lt;Regelungszeit!$W$23,Regelungszeit!$X$22,Regelungszeit!$X$23)))))))))</f>
        <v>#N/A</v>
      </c>
      <c r="AU93" s="81" t="e">
        <f>IF(($AH93+AU$15)&lt;Regelungszeit!$W$15,Regelungszeit!$X$14,IF(($AH93+AU$15)&lt;Regelungszeit!$W$16,Regelungszeit!$X$15,IF(($AH93+AU$15)&lt;Regelungszeit!$W$17,Regelungszeit!$X$16,IF(($AH93+AU$15)&lt;Regelungszeit!$W$18,Regelungszeit!$X$17,IF(($AH93+AU$15)&lt;Regelungszeit!$W$19,Regelungszeit!$X$18,IF(($AH93+AU$15)&lt;Regelungszeit!$W$20,Regelungszeit!$X$19,IF(($AH93+AU$15)&lt;Regelungszeit!$W$21,Regelungszeit!$X$20,IF(($AH93+AU$15)&lt;Regelungszeit!$W$22,Regelungszeit!$X$21,IF(($AH93+AU$15)&lt;Regelungszeit!$W$23,Regelungszeit!$X$22,Regelungszeit!$X$23)))))))))</f>
        <v>#N/A</v>
      </c>
      <c r="AV93" s="81" t="e">
        <f>IF(($AH93+AV$15)&lt;Regelungszeit!$W$15,Regelungszeit!$X$14,IF(($AH93+AV$15)&lt;Regelungszeit!$W$16,Regelungszeit!$X$15,IF(($AH93+AV$15)&lt;Regelungszeit!$W$17,Regelungszeit!$X$16,IF(($AH93+AV$15)&lt;Regelungszeit!$W$18,Regelungszeit!$X$17,IF(($AH93+AV$15)&lt;Regelungszeit!$W$19,Regelungszeit!$X$18,IF(($AH93+AV$15)&lt;Regelungszeit!$W$20,Regelungszeit!$X$19,IF(($AH93+AV$15)&lt;Regelungszeit!$W$21,Regelungszeit!$X$20,IF(($AH93+AV$15)&lt;Regelungszeit!$W$22,Regelungszeit!$X$21,IF(($AH93+AV$15)&lt;Regelungszeit!$W$23,Regelungszeit!$X$22,Regelungszeit!$X$23)))))))))</f>
        <v>#N/A</v>
      </c>
      <c r="AW93" s="81" t="e">
        <f>IF(($AH93+AW$15)&lt;Regelungszeit!$W$15,Regelungszeit!$X$14,IF(($AH93+AW$15)&lt;Regelungszeit!$W$16,Regelungszeit!$X$15,IF(($AH93+AW$15)&lt;Regelungszeit!$W$17,Regelungszeit!$X$16,IF(($AH93+AW$15)&lt;Regelungszeit!$W$18,Regelungszeit!$X$17,IF(($AH93+AW$15)&lt;Regelungszeit!$W$19,Regelungszeit!$X$18,IF(($AH93+AW$15)&lt;Regelungszeit!$W$20,Regelungszeit!$X$19,IF(($AH93+AW$15)&lt;Regelungszeit!$W$21,Regelungszeit!$X$20,IF(($AH93+AW$15)&lt;Regelungszeit!$W$22,Regelungszeit!$X$21,IF(($AH93+AW$15)&lt;Regelungszeit!$W$23,Regelungszeit!$X$22,Regelungszeit!$X$23)))))))))</f>
        <v>#N/A</v>
      </c>
      <c r="AX93" s="82" t="e">
        <f t="shared" si="31"/>
        <v>#N/A</v>
      </c>
    </row>
    <row r="94" spans="1:50">
      <c r="A94" s="56" t="e">
        <f>IF(B94=Regelungszeit!$F$31,"Ende Regelung",IF(B94=Regelungszeit!$F$32,"Ende Hochfahrrampe",""))</f>
        <v>#N/A</v>
      </c>
      <c r="B94" s="57">
        <v>80</v>
      </c>
      <c r="C94" s="58" t="e">
        <f t="shared" si="15"/>
        <v>#N/A</v>
      </c>
      <c r="D94" s="59" t="e">
        <f t="shared" si="16"/>
        <v>#N/A</v>
      </c>
      <c r="E94" s="155"/>
      <c r="F94" s="247" t="e">
        <f>MATCH(INT(C94),Zuteilung!A:A,0)</f>
        <v>#N/A</v>
      </c>
      <c r="G94" s="61" t="e">
        <f>IF(OR(C94&lt;INDEX(Zuteilung!C:C,F94),C94&gt;INDEX(Zuteilung!D:D,F94)),FALSE,TRUE)</f>
        <v>#N/A</v>
      </c>
      <c r="H94" s="60" t="e">
        <f>IF(B94&lt;=Regelungszeit!$F$32,H93+Regelungszeit!$F$28,"")</f>
        <v>#N/A</v>
      </c>
      <c r="I94" s="60"/>
      <c r="J94" s="60"/>
      <c r="K94" s="60"/>
      <c r="L94" s="61" t="e">
        <f t="shared" si="22"/>
        <v>#N/A</v>
      </c>
      <c r="M94" s="106" t="e">
        <f t="shared" si="24"/>
        <v>#N/A</v>
      </c>
      <c r="N94" s="61" t="e">
        <f>IF(M94="","",IF(M94=1,0,IF(M94=1,0,Dateneingabe!$G$10*M94)))</f>
        <v>#N/A</v>
      </c>
      <c r="O94" s="252">
        <f t="shared" si="28"/>
        <v>0</v>
      </c>
      <c r="P94" s="63">
        <f>IF(O94="","",O94*(Dateneingabe!$G$10/100))</f>
        <v>0</v>
      </c>
      <c r="Q94" s="63">
        <f t="shared" si="29"/>
        <v>0</v>
      </c>
      <c r="R94" s="63" t="e">
        <f>IF(C94="","",IF(Dateneingabe!$G$17&lt;40909,Zeitreihe!P94,Zeitreihe!Q94))</f>
        <v>#N/A</v>
      </c>
      <c r="S94" s="68" t="str">
        <f>IF($T$14=0,"",IF(H94="","",IF(E94="","Ist-Arbeit fehlt",IF(L94&gt;Dateneingabe!$G$8,"Ist-Arbeit unplausibel",""))))</f>
        <v/>
      </c>
      <c r="T94" s="30">
        <f t="shared" si="23"/>
        <v>0</v>
      </c>
      <c r="U94" s="30">
        <f t="shared" si="25"/>
        <v>0</v>
      </c>
      <c r="X94" s="80"/>
      <c r="Y94" s="79"/>
      <c r="Z94" s="81"/>
      <c r="AA94" s="81"/>
      <c r="AB94" s="81"/>
      <c r="AC94" s="81"/>
      <c r="AD94" s="81"/>
      <c r="AE94" s="81"/>
      <c r="AF94" s="30" t="e">
        <f t="shared" si="26"/>
        <v>#N/A</v>
      </c>
      <c r="AG94" s="80" t="e">
        <f t="shared" si="30"/>
        <v>#N/A</v>
      </c>
      <c r="AH94" s="79" t="e">
        <f t="shared" si="27"/>
        <v>#N/A</v>
      </c>
      <c r="AI94" s="81" t="e">
        <f>IF(($AH94+AI$15)&lt;Regelungszeit!$W$15,Regelungszeit!$X$14,IF(($AH94+AI$15)&lt;Regelungszeit!$W$16,Regelungszeit!$X$15,IF(($AH94+AI$15)&lt;Regelungszeit!$W$17,Regelungszeit!$X$16,IF(($AH94+AI$15)&lt;Regelungszeit!$W$18,Regelungszeit!$X$17,IF(($AH94+AI$15)&lt;Regelungszeit!$W$19,Regelungszeit!$X$18,IF(($AH94+AI$15)&lt;Regelungszeit!$W$20,Regelungszeit!$X$19,IF(($AH94+AI$15)&lt;Regelungszeit!$W$21,Regelungszeit!$X$20,IF(($AH94+AI$15)&lt;Regelungszeit!$W$22,Regelungszeit!$X$21,IF(($AH94+AI$15)&lt;Regelungszeit!$W$23,Regelungszeit!$X$22,Regelungszeit!$X$23)))))))))</f>
        <v>#N/A</v>
      </c>
      <c r="AJ94" s="81" t="e">
        <f>IF(($AH94+AJ$15)&lt;Regelungszeit!$W$15,Regelungszeit!$X$14,IF(($AH94+AJ$15)&lt;Regelungszeit!$W$16,Regelungszeit!$X$15,IF(($AH94+AJ$15)&lt;Regelungszeit!$W$17,Regelungszeit!$X$16,IF(($AH94+AJ$15)&lt;Regelungszeit!$W$18,Regelungszeit!$X$17,IF(($AH94+AJ$15)&lt;Regelungszeit!$W$19,Regelungszeit!$X$18,IF(($AH94+AJ$15)&lt;Regelungszeit!$W$20,Regelungszeit!$X$19,IF(($AH94+AJ$15)&lt;Regelungszeit!$W$21,Regelungszeit!$X$20,IF(($AH94+AJ$15)&lt;Regelungszeit!$W$22,Regelungszeit!$X$21,IF(($AH94+AJ$15)&lt;Regelungszeit!$W$23,Regelungszeit!$X$22,Regelungszeit!$X$23)))))))))</f>
        <v>#N/A</v>
      </c>
      <c r="AK94" s="81" t="e">
        <f>IF(($AH94+AK$15)&lt;Regelungszeit!$W$15,Regelungszeit!$X$14,IF(($AH94+AK$15)&lt;Regelungszeit!$W$16,Regelungszeit!$X$15,IF(($AH94+AK$15)&lt;Regelungszeit!$W$17,Regelungszeit!$X$16,IF(($AH94+AK$15)&lt;Regelungszeit!$W$18,Regelungszeit!$X$17,IF(($AH94+AK$15)&lt;Regelungszeit!$W$19,Regelungszeit!$X$18,IF(($AH94+AK$15)&lt;Regelungszeit!$W$20,Regelungszeit!$X$19,IF(($AH94+AK$15)&lt;Regelungszeit!$W$21,Regelungszeit!$X$20,IF(($AH94+AK$15)&lt;Regelungszeit!$W$22,Regelungszeit!$X$21,IF(($AH94+AK$15)&lt;Regelungszeit!$W$23,Regelungszeit!$X$22,Regelungszeit!$X$23)))))))))</f>
        <v>#N/A</v>
      </c>
      <c r="AL94" s="81" t="e">
        <f>IF(($AH94+AL$15)&lt;Regelungszeit!$W$15,Regelungszeit!$X$14,IF(($AH94+AL$15)&lt;Regelungszeit!$W$16,Regelungszeit!$X$15,IF(($AH94+AL$15)&lt;Regelungszeit!$W$17,Regelungszeit!$X$16,IF(($AH94+AL$15)&lt;Regelungszeit!$W$18,Regelungszeit!$X$17,IF(($AH94+AL$15)&lt;Regelungszeit!$W$19,Regelungszeit!$X$18,IF(($AH94+AL$15)&lt;Regelungszeit!$W$20,Regelungszeit!$X$19,IF(($AH94+AL$15)&lt;Regelungszeit!$W$21,Regelungszeit!$X$20,IF(($AH94+AL$15)&lt;Regelungszeit!$W$22,Regelungszeit!$X$21,IF(($AH94+AL$15)&lt;Regelungszeit!$W$23,Regelungszeit!$X$22,Regelungszeit!$X$23)))))))))</f>
        <v>#N/A</v>
      </c>
      <c r="AM94" s="81" t="e">
        <f>IF(($AH94+AM$15)&lt;Regelungszeit!$W$15,Regelungszeit!$X$14,IF(($AH94+AM$15)&lt;Regelungszeit!$W$16,Regelungszeit!$X$15,IF(($AH94+AM$15)&lt;Regelungszeit!$W$17,Regelungszeit!$X$16,IF(($AH94+AM$15)&lt;Regelungszeit!$W$18,Regelungszeit!$X$17,IF(($AH94+AM$15)&lt;Regelungszeit!$W$19,Regelungszeit!$X$18,IF(($AH94+AM$15)&lt;Regelungszeit!$W$20,Regelungszeit!$X$19,IF(($AH94+AM$15)&lt;Regelungszeit!$W$21,Regelungszeit!$X$20,IF(($AH94+AM$15)&lt;Regelungszeit!$W$22,Regelungszeit!$X$21,IF(($AH94+AM$15)&lt;Regelungszeit!$W$23,Regelungszeit!$X$22,Regelungszeit!$X$23)))))))))</f>
        <v>#N/A</v>
      </c>
      <c r="AN94" s="81" t="e">
        <f>IF(($AH94+AN$15)&lt;Regelungszeit!$W$15,Regelungszeit!$X$14,IF(($AH94+AN$15)&lt;Regelungszeit!$W$16,Regelungszeit!$X$15,IF(($AH94+AN$15)&lt;Regelungszeit!$W$17,Regelungszeit!$X$16,IF(($AH94+AN$15)&lt;Regelungszeit!$W$18,Regelungszeit!$X$17,IF(($AH94+AN$15)&lt;Regelungszeit!$W$19,Regelungszeit!$X$18,IF(($AH94+AN$15)&lt;Regelungszeit!$W$20,Regelungszeit!$X$19,IF(($AH94+AN$15)&lt;Regelungszeit!$W$21,Regelungszeit!$X$20,IF(($AH94+AN$15)&lt;Regelungszeit!$W$22,Regelungszeit!$X$21,IF(($AH94+AN$15)&lt;Regelungszeit!$W$23,Regelungszeit!$X$22,Regelungszeit!$X$23)))))))))</f>
        <v>#N/A</v>
      </c>
      <c r="AO94" s="81" t="e">
        <f>IF(($AH94+AO$15)&lt;Regelungszeit!$W$15,Regelungszeit!$X$14,IF(($AH94+AO$15)&lt;Regelungszeit!$W$16,Regelungszeit!$X$15,IF(($AH94+AO$15)&lt;Regelungszeit!$W$17,Regelungszeit!$X$16,IF(($AH94+AO$15)&lt;Regelungszeit!$W$18,Regelungszeit!$X$17,IF(($AH94+AO$15)&lt;Regelungszeit!$W$19,Regelungszeit!$X$18,IF(($AH94+AO$15)&lt;Regelungszeit!$W$20,Regelungszeit!$X$19,IF(($AH94+AO$15)&lt;Regelungszeit!$W$21,Regelungszeit!$X$20,IF(($AH94+AO$15)&lt;Regelungszeit!$W$22,Regelungszeit!$X$21,IF(($AH94+AO$15)&lt;Regelungszeit!$W$23,Regelungszeit!$X$22,Regelungszeit!$X$23)))))))))</f>
        <v>#N/A</v>
      </c>
      <c r="AP94" s="81" t="e">
        <f>IF(($AH94+AP$15)&lt;Regelungszeit!$W$15,Regelungszeit!$X$14,IF(($AH94+AP$15)&lt;Regelungszeit!$W$16,Regelungszeit!$X$15,IF(($AH94+AP$15)&lt;Regelungszeit!$W$17,Regelungszeit!$X$16,IF(($AH94+AP$15)&lt;Regelungszeit!$W$18,Regelungszeit!$X$17,IF(($AH94+AP$15)&lt;Regelungszeit!$W$19,Regelungszeit!$X$18,IF(($AH94+AP$15)&lt;Regelungszeit!$W$20,Regelungszeit!$X$19,IF(($AH94+AP$15)&lt;Regelungszeit!$W$21,Regelungszeit!$X$20,IF(($AH94+AP$15)&lt;Regelungszeit!$W$22,Regelungszeit!$X$21,IF(($AH94+AP$15)&lt;Regelungszeit!$W$23,Regelungszeit!$X$22,Regelungszeit!$X$23)))))))))</f>
        <v>#N/A</v>
      </c>
      <c r="AQ94" s="81" t="e">
        <f>IF(($AH94+AQ$15)&lt;Regelungszeit!$W$15,Regelungszeit!$X$14,IF(($AH94+AQ$15)&lt;Regelungszeit!$W$16,Regelungszeit!$X$15,IF(($AH94+AQ$15)&lt;Regelungszeit!$W$17,Regelungszeit!$X$16,IF(($AH94+AQ$15)&lt;Regelungszeit!$W$18,Regelungszeit!$X$17,IF(($AH94+AQ$15)&lt;Regelungszeit!$W$19,Regelungszeit!$X$18,IF(($AH94+AQ$15)&lt;Regelungszeit!$W$20,Regelungszeit!$X$19,IF(($AH94+AQ$15)&lt;Regelungszeit!$W$21,Regelungszeit!$X$20,IF(($AH94+AQ$15)&lt;Regelungszeit!$W$22,Regelungszeit!$X$21,IF(($AH94+AQ$15)&lt;Regelungszeit!$W$23,Regelungszeit!$X$22,Regelungszeit!$X$23)))))))))</f>
        <v>#N/A</v>
      </c>
      <c r="AR94" s="81" t="e">
        <f>IF(($AH94+AR$15)&lt;Regelungszeit!$W$15,Regelungszeit!$X$14,IF(($AH94+AR$15)&lt;Regelungszeit!$W$16,Regelungszeit!$X$15,IF(($AH94+AR$15)&lt;Regelungszeit!$W$17,Regelungszeit!$X$16,IF(($AH94+AR$15)&lt;Regelungszeit!$W$18,Regelungszeit!$X$17,IF(($AH94+AR$15)&lt;Regelungszeit!$W$19,Regelungszeit!$X$18,IF(($AH94+AR$15)&lt;Regelungszeit!$W$20,Regelungszeit!$X$19,IF(($AH94+AR$15)&lt;Regelungszeit!$W$21,Regelungszeit!$X$20,IF(($AH94+AR$15)&lt;Regelungszeit!$W$22,Regelungszeit!$X$21,IF(($AH94+AR$15)&lt;Regelungszeit!$W$23,Regelungszeit!$X$22,Regelungszeit!$X$23)))))))))</f>
        <v>#N/A</v>
      </c>
      <c r="AS94" s="81" t="e">
        <f>IF(($AH94+AS$15)&lt;Regelungszeit!$W$15,Regelungszeit!$X$14,IF(($AH94+AS$15)&lt;Regelungszeit!$W$16,Regelungszeit!$X$15,IF(($AH94+AS$15)&lt;Regelungszeit!$W$17,Regelungszeit!$X$16,IF(($AH94+AS$15)&lt;Regelungszeit!$W$18,Regelungszeit!$X$17,IF(($AH94+AS$15)&lt;Regelungszeit!$W$19,Regelungszeit!$X$18,IF(($AH94+AS$15)&lt;Regelungszeit!$W$20,Regelungszeit!$X$19,IF(($AH94+AS$15)&lt;Regelungszeit!$W$21,Regelungszeit!$X$20,IF(($AH94+AS$15)&lt;Regelungszeit!$W$22,Regelungszeit!$X$21,IF(($AH94+AS$15)&lt;Regelungszeit!$W$23,Regelungszeit!$X$22,Regelungszeit!$X$23)))))))))</f>
        <v>#N/A</v>
      </c>
      <c r="AT94" s="81" t="e">
        <f>IF(($AH94+AT$15)&lt;Regelungszeit!$W$15,Regelungszeit!$X$14,IF(($AH94+AT$15)&lt;Regelungszeit!$W$16,Regelungszeit!$X$15,IF(($AH94+AT$15)&lt;Regelungszeit!$W$17,Regelungszeit!$X$16,IF(($AH94+AT$15)&lt;Regelungszeit!$W$18,Regelungszeit!$X$17,IF(($AH94+AT$15)&lt;Regelungszeit!$W$19,Regelungszeit!$X$18,IF(($AH94+AT$15)&lt;Regelungszeit!$W$20,Regelungszeit!$X$19,IF(($AH94+AT$15)&lt;Regelungszeit!$W$21,Regelungszeit!$X$20,IF(($AH94+AT$15)&lt;Regelungszeit!$W$22,Regelungszeit!$X$21,IF(($AH94+AT$15)&lt;Regelungszeit!$W$23,Regelungszeit!$X$22,Regelungszeit!$X$23)))))))))</f>
        <v>#N/A</v>
      </c>
      <c r="AU94" s="81" t="e">
        <f>IF(($AH94+AU$15)&lt;Regelungszeit!$W$15,Regelungszeit!$X$14,IF(($AH94+AU$15)&lt;Regelungszeit!$W$16,Regelungszeit!$X$15,IF(($AH94+AU$15)&lt;Regelungszeit!$W$17,Regelungszeit!$X$16,IF(($AH94+AU$15)&lt;Regelungszeit!$W$18,Regelungszeit!$X$17,IF(($AH94+AU$15)&lt;Regelungszeit!$W$19,Regelungszeit!$X$18,IF(($AH94+AU$15)&lt;Regelungszeit!$W$20,Regelungszeit!$X$19,IF(($AH94+AU$15)&lt;Regelungszeit!$W$21,Regelungszeit!$X$20,IF(($AH94+AU$15)&lt;Regelungszeit!$W$22,Regelungszeit!$X$21,IF(($AH94+AU$15)&lt;Regelungszeit!$W$23,Regelungszeit!$X$22,Regelungszeit!$X$23)))))))))</f>
        <v>#N/A</v>
      </c>
      <c r="AV94" s="81" t="e">
        <f>IF(($AH94+AV$15)&lt;Regelungszeit!$W$15,Regelungszeit!$X$14,IF(($AH94+AV$15)&lt;Regelungszeit!$W$16,Regelungszeit!$X$15,IF(($AH94+AV$15)&lt;Regelungszeit!$W$17,Regelungszeit!$X$16,IF(($AH94+AV$15)&lt;Regelungszeit!$W$18,Regelungszeit!$X$17,IF(($AH94+AV$15)&lt;Regelungszeit!$W$19,Regelungszeit!$X$18,IF(($AH94+AV$15)&lt;Regelungszeit!$W$20,Regelungszeit!$X$19,IF(($AH94+AV$15)&lt;Regelungszeit!$W$21,Regelungszeit!$X$20,IF(($AH94+AV$15)&lt;Regelungszeit!$W$22,Regelungszeit!$X$21,IF(($AH94+AV$15)&lt;Regelungszeit!$W$23,Regelungszeit!$X$22,Regelungszeit!$X$23)))))))))</f>
        <v>#N/A</v>
      </c>
      <c r="AW94" s="81" t="e">
        <f>IF(($AH94+AW$15)&lt;Regelungszeit!$W$15,Regelungszeit!$X$14,IF(($AH94+AW$15)&lt;Regelungszeit!$W$16,Regelungszeit!$X$15,IF(($AH94+AW$15)&lt;Regelungszeit!$W$17,Regelungszeit!$X$16,IF(($AH94+AW$15)&lt;Regelungszeit!$W$18,Regelungszeit!$X$17,IF(($AH94+AW$15)&lt;Regelungszeit!$W$19,Regelungszeit!$X$18,IF(($AH94+AW$15)&lt;Regelungszeit!$W$20,Regelungszeit!$X$19,IF(($AH94+AW$15)&lt;Regelungszeit!$W$21,Regelungszeit!$X$20,IF(($AH94+AW$15)&lt;Regelungszeit!$W$22,Regelungszeit!$X$21,IF(($AH94+AW$15)&lt;Regelungszeit!$W$23,Regelungszeit!$X$22,Regelungszeit!$X$23)))))))))</f>
        <v>#N/A</v>
      </c>
      <c r="AX94" s="82" t="e">
        <f t="shared" si="31"/>
        <v>#N/A</v>
      </c>
    </row>
    <row r="95" spans="1:50">
      <c r="A95" s="56" t="e">
        <f>IF(B95=Regelungszeit!$F$31,"Ende Regelung",IF(B95=Regelungszeit!$F$32,"Ende Hochfahrrampe",""))</f>
        <v>#N/A</v>
      </c>
      <c r="B95" s="57">
        <v>81</v>
      </c>
      <c r="C95" s="58" t="e">
        <f t="shared" si="15"/>
        <v>#N/A</v>
      </c>
      <c r="D95" s="59" t="e">
        <f t="shared" si="16"/>
        <v>#N/A</v>
      </c>
      <c r="E95" s="155"/>
      <c r="F95" s="247" t="e">
        <f>MATCH(INT(C95),Zuteilung!A:A,0)</f>
        <v>#N/A</v>
      </c>
      <c r="G95" s="61" t="e">
        <f>IF(OR(C95&lt;INDEX(Zuteilung!C:C,F95),C95&gt;INDEX(Zuteilung!D:D,F95)),FALSE,TRUE)</f>
        <v>#N/A</v>
      </c>
      <c r="H95" s="60" t="e">
        <f>IF(B95&lt;=Regelungszeit!$F$32,H94+Regelungszeit!$F$28,"")</f>
        <v>#N/A</v>
      </c>
      <c r="I95" s="60"/>
      <c r="J95" s="60"/>
      <c r="K95" s="60"/>
      <c r="L95" s="61" t="e">
        <f t="shared" si="22"/>
        <v>#N/A</v>
      </c>
      <c r="M95" s="106" t="e">
        <f t="shared" si="24"/>
        <v>#N/A</v>
      </c>
      <c r="N95" s="61" t="e">
        <f>IF(M95="","",IF(M95=1,0,IF(M95=1,0,Dateneingabe!$G$10*M95)))</f>
        <v>#N/A</v>
      </c>
      <c r="O95" s="252">
        <f t="shared" si="28"/>
        <v>0</v>
      </c>
      <c r="P95" s="63">
        <f>IF(O95="","",O95*(Dateneingabe!$G$10/100))</f>
        <v>0</v>
      </c>
      <c r="Q95" s="63">
        <f t="shared" si="29"/>
        <v>0</v>
      </c>
      <c r="R95" s="63" t="e">
        <f>IF(C95="","",IF(Dateneingabe!$G$17&lt;40909,Zeitreihe!P95,Zeitreihe!Q95))</f>
        <v>#N/A</v>
      </c>
      <c r="S95" s="68" t="str">
        <f>IF($T$14=0,"",IF(H95="","",IF(E95="","Ist-Arbeit fehlt",IF(L95&gt;Dateneingabe!$G$8,"Ist-Arbeit unplausibel",""))))</f>
        <v/>
      </c>
      <c r="T95" s="30">
        <f t="shared" si="23"/>
        <v>0</v>
      </c>
      <c r="U95" s="30">
        <f t="shared" si="25"/>
        <v>0</v>
      </c>
      <c r="X95" s="80"/>
      <c r="Y95" s="79"/>
      <c r="Z95" s="81"/>
      <c r="AA95" s="81"/>
      <c r="AB95" s="81"/>
      <c r="AC95" s="81"/>
      <c r="AD95" s="81"/>
      <c r="AE95" s="81"/>
      <c r="AF95" s="30" t="e">
        <f t="shared" si="26"/>
        <v>#N/A</v>
      </c>
      <c r="AG95" s="80" t="e">
        <f t="shared" si="30"/>
        <v>#N/A</v>
      </c>
      <c r="AH95" s="79" t="e">
        <f t="shared" si="27"/>
        <v>#N/A</v>
      </c>
      <c r="AI95" s="81" t="e">
        <f>IF(($AH95+AI$15)&lt;Regelungszeit!$W$15,Regelungszeit!$X$14,IF(($AH95+AI$15)&lt;Regelungszeit!$W$16,Regelungszeit!$X$15,IF(($AH95+AI$15)&lt;Regelungszeit!$W$17,Regelungszeit!$X$16,IF(($AH95+AI$15)&lt;Regelungszeit!$W$18,Regelungszeit!$X$17,IF(($AH95+AI$15)&lt;Regelungszeit!$W$19,Regelungszeit!$X$18,IF(($AH95+AI$15)&lt;Regelungszeit!$W$20,Regelungszeit!$X$19,IF(($AH95+AI$15)&lt;Regelungszeit!$W$21,Regelungszeit!$X$20,IF(($AH95+AI$15)&lt;Regelungszeit!$W$22,Regelungszeit!$X$21,IF(($AH95+AI$15)&lt;Regelungszeit!$W$23,Regelungszeit!$X$22,Regelungszeit!$X$23)))))))))</f>
        <v>#N/A</v>
      </c>
      <c r="AJ95" s="81" t="e">
        <f>IF(($AH95+AJ$15)&lt;Regelungszeit!$W$15,Regelungszeit!$X$14,IF(($AH95+AJ$15)&lt;Regelungszeit!$W$16,Regelungszeit!$X$15,IF(($AH95+AJ$15)&lt;Regelungszeit!$W$17,Regelungszeit!$X$16,IF(($AH95+AJ$15)&lt;Regelungszeit!$W$18,Regelungszeit!$X$17,IF(($AH95+AJ$15)&lt;Regelungszeit!$W$19,Regelungszeit!$X$18,IF(($AH95+AJ$15)&lt;Regelungszeit!$W$20,Regelungszeit!$X$19,IF(($AH95+AJ$15)&lt;Regelungszeit!$W$21,Regelungszeit!$X$20,IF(($AH95+AJ$15)&lt;Regelungszeit!$W$22,Regelungszeit!$X$21,IF(($AH95+AJ$15)&lt;Regelungszeit!$W$23,Regelungszeit!$X$22,Regelungszeit!$X$23)))))))))</f>
        <v>#N/A</v>
      </c>
      <c r="AK95" s="81" t="e">
        <f>IF(($AH95+AK$15)&lt;Regelungszeit!$W$15,Regelungszeit!$X$14,IF(($AH95+AK$15)&lt;Regelungszeit!$W$16,Regelungszeit!$X$15,IF(($AH95+AK$15)&lt;Regelungszeit!$W$17,Regelungszeit!$X$16,IF(($AH95+AK$15)&lt;Regelungszeit!$W$18,Regelungszeit!$X$17,IF(($AH95+AK$15)&lt;Regelungszeit!$W$19,Regelungszeit!$X$18,IF(($AH95+AK$15)&lt;Regelungszeit!$W$20,Regelungszeit!$X$19,IF(($AH95+AK$15)&lt;Regelungszeit!$W$21,Regelungszeit!$X$20,IF(($AH95+AK$15)&lt;Regelungszeit!$W$22,Regelungszeit!$X$21,IF(($AH95+AK$15)&lt;Regelungszeit!$W$23,Regelungszeit!$X$22,Regelungszeit!$X$23)))))))))</f>
        <v>#N/A</v>
      </c>
      <c r="AL95" s="81" t="e">
        <f>IF(($AH95+AL$15)&lt;Regelungszeit!$W$15,Regelungszeit!$X$14,IF(($AH95+AL$15)&lt;Regelungszeit!$W$16,Regelungszeit!$X$15,IF(($AH95+AL$15)&lt;Regelungszeit!$W$17,Regelungszeit!$X$16,IF(($AH95+AL$15)&lt;Regelungszeit!$W$18,Regelungszeit!$X$17,IF(($AH95+AL$15)&lt;Regelungszeit!$W$19,Regelungszeit!$X$18,IF(($AH95+AL$15)&lt;Regelungszeit!$W$20,Regelungszeit!$X$19,IF(($AH95+AL$15)&lt;Regelungszeit!$W$21,Regelungszeit!$X$20,IF(($AH95+AL$15)&lt;Regelungszeit!$W$22,Regelungszeit!$X$21,IF(($AH95+AL$15)&lt;Regelungszeit!$W$23,Regelungszeit!$X$22,Regelungszeit!$X$23)))))))))</f>
        <v>#N/A</v>
      </c>
      <c r="AM95" s="81" t="e">
        <f>IF(($AH95+AM$15)&lt;Regelungszeit!$W$15,Regelungszeit!$X$14,IF(($AH95+AM$15)&lt;Regelungszeit!$W$16,Regelungszeit!$X$15,IF(($AH95+AM$15)&lt;Regelungszeit!$W$17,Regelungszeit!$X$16,IF(($AH95+AM$15)&lt;Regelungszeit!$W$18,Regelungszeit!$X$17,IF(($AH95+AM$15)&lt;Regelungszeit!$W$19,Regelungszeit!$X$18,IF(($AH95+AM$15)&lt;Regelungszeit!$W$20,Regelungszeit!$X$19,IF(($AH95+AM$15)&lt;Regelungszeit!$W$21,Regelungszeit!$X$20,IF(($AH95+AM$15)&lt;Regelungszeit!$W$22,Regelungszeit!$X$21,IF(($AH95+AM$15)&lt;Regelungszeit!$W$23,Regelungszeit!$X$22,Regelungszeit!$X$23)))))))))</f>
        <v>#N/A</v>
      </c>
      <c r="AN95" s="81" t="e">
        <f>IF(($AH95+AN$15)&lt;Regelungszeit!$W$15,Regelungszeit!$X$14,IF(($AH95+AN$15)&lt;Regelungszeit!$W$16,Regelungszeit!$X$15,IF(($AH95+AN$15)&lt;Regelungszeit!$W$17,Regelungszeit!$X$16,IF(($AH95+AN$15)&lt;Regelungszeit!$W$18,Regelungszeit!$X$17,IF(($AH95+AN$15)&lt;Regelungszeit!$W$19,Regelungszeit!$X$18,IF(($AH95+AN$15)&lt;Regelungszeit!$W$20,Regelungszeit!$X$19,IF(($AH95+AN$15)&lt;Regelungszeit!$W$21,Regelungszeit!$X$20,IF(($AH95+AN$15)&lt;Regelungszeit!$W$22,Regelungszeit!$X$21,IF(($AH95+AN$15)&lt;Regelungszeit!$W$23,Regelungszeit!$X$22,Regelungszeit!$X$23)))))))))</f>
        <v>#N/A</v>
      </c>
      <c r="AO95" s="81" t="e">
        <f>IF(($AH95+AO$15)&lt;Regelungszeit!$W$15,Regelungszeit!$X$14,IF(($AH95+AO$15)&lt;Regelungszeit!$W$16,Regelungszeit!$X$15,IF(($AH95+AO$15)&lt;Regelungszeit!$W$17,Regelungszeit!$X$16,IF(($AH95+AO$15)&lt;Regelungszeit!$W$18,Regelungszeit!$X$17,IF(($AH95+AO$15)&lt;Regelungszeit!$W$19,Regelungszeit!$X$18,IF(($AH95+AO$15)&lt;Regelungszeit!$W$20,Regelungszeit!$X$19,IF(($AH95+AO$15)&lt;Regelungszeit!$W$21,Regelungszeit!$X$20,IF(($AH95+AO$15)&lt;Regelungszeit!$W$22,Regelungszeit!$X$21,IF(($AH95+AO$15)&lt;Regelungszeit!$W$23,Regelungszeit!$X$22,Regelungszeit!$X$23)))))))))</f>
        <v>#N/A</v>
      </c>
      <c r="AP95" s="81" t="e">
        <f>IF(($AH95+AP$15)&lt;Regelungszeit!$W$15,Regelungszeit!$X$14,IF(($AH95+AP$15)&lt;Regelungszeit!$W$16,Regelungszeit!$X$15,IF(($AH95+AP$15)&lt;Regelungszeit!$W$17,Regelungszeit!$X$16,IF(($AH95+AP$15)&lt;Regelungszeit!$W$18,Regelungszeit!$X$17,IF(($AH95+AP$15)&lt;Regelungszeit!$W$19,Regelungszeit!$X$18,IF(($AH95+AP$15)&lt;Regelungszeit!$W$20,Regelungszeit!$X$19,IF(($AH95+AP$15)&lt;Regelungszeit!$W$21,Regelungszeit!$X$20,IF(($AH95+AP$15)&lt;Regelungszeit!$W$22,Regelungszeit!$X$21,IF(($AH95+AP$15)&lt;Regelungszeit!$W$23,Regelungszeit!$X$22,Regelungszeit!$X$23)))))))))</f>
        <v>#N/A</v>
      </c>
      <c r="AQ95" s="81" t="e">
        <f>IF(($AH95+AQ$15)&lt;Regelungszeit!$W$15,Regelungszeit!$X$14,IF(($AH95+AQ$15)&lt;Regelungszeit!$W$16,Regelungszeit!$X$15,IF(($AH95+AQ$15)&lt;Regelungszeit!$W$17,Regelungszeit!$X$16,IF(($AH95+AQ$15)&lt;Regelungszeit!$W$18,Regelungszeit!$X$17,IF(($AH95+AQ$15)&lt;Regelungszeit!$W$19,Regelungszeit!$X$18,IF(($AH95+AQ$15)&lt;Regelungszeit!$W$20,Regelungszeit!$X$19,IF(($AH95+AQ$15)&lt;Regelungszeit!$W$21,Regelungszeit!$X$20,IF(($AH95+AQ$15)&lt;Regelungszeit!$W$22,Regelungszeit!$X$21,IF(($AH95+AQ$15)&lt;Regelungszeit!$W$23,Regelungszeit!$X$22,Regelungszeit!$X$23)))))))))</f>
        <v>#N/A</v>
      </c>
      <c r="AR95" s="81" t="e">
        <f>IF(($AH95+AR$15)&lt;Regelungszeit!$W$15,Regelungszeit!$X$14,IF(($AH95+AR$15)&lt;Regelungszeit!$W$16,Regelungszeit!$X$15,IF(($AH95+AR$15)&lt;Regelungszeit!$W$17,Regelungszeit!$X$16,IF(($AH95+AR$15)&lt;Regelungszeit!$W$18,Regelungszeit!$X$17,IF(($AH95+AR$15)&lt;Regelungszeit!$W$19,Regelungszeit!$X$18,IF(($AH95+AR$15)&lt;Regelungszeit!$W$20,Regelungszeit!$X$19,IF(($AH95+AR$15)&lt;Regelungszeit!$W$21,Regelungszeit!$X$20,IF(($AH95+AR$15)&lt;Regelungszeit!$W$22,Regelungszeit!$X$21,IF(($AH95+AR$15)&lt;Regelungszeit!$W$23,Regelungszeit!$X$22,Regelungszeit!$X$23)))))))))</f>
        <v>#N/A</v>
      </c>
      <c r="AS95" s="81" t="e">
        <f>IF(($AH95+AS$15)&lt;Regelungszeit!$W$15,Regelungszeit!$X$14,IF(($AH95+AS$15)&lt;Regelungszeit!$W$16,Regelungszeit!$X$15,IF(($AH95+AS$15)&lt;Regelungszeit!$W$17,Regelungszeit!$X$16,IF(($AH95+AS$15)&lt;Regelungszeit!$W$18,Regelungszeit!$X$17,IF(($AH95+AS$15)&lt;Regelungszeit!$W$19,Regelungszeit!$X$18,IF(($AH95+AS$15)&lt;Regelungszeit!$W$20,Regelungszeit!$X$19,IF(($AH95+AS$15)&lt;Regelungszeit!$W$21,Regelungszeit!$X$20,IF(($AH95+AS$15)&lt;Regelungszeit!$W$22,Regelungszeit!$X$21,IF(($AH95+AS$15)&lt;Regelungszeit!$W$23,Regelungszeit!$X$22,Regelungszeit!$X$23)))))))))</f>
        <v>#N/A</v>
      </c>
      <c r="AT95" s="81" t="e">
        <f>IF(($AH95+AT$15)&lt;Regelungszeit!$W$15,Regelungszeit!$X$14,IF(($AH95+AT$15)&lt;Regelungszeit!$W$16,Regelungszeit!$X$15,IF(($AH95+AT$15)&lt;Regelungszeit!$W$17,Regelungszeit!$X$16,IF(($AH95+AT$15)&lt;Regelungszeit!$W$18,Regelungszeit!$X$17,IF(($AH95+AT$15)&lt;Regelungszeit!$W$19,Regelungszeit!$X$18,IF(($AH95+AT$15)&lt;Regelungszeit!$W$20,Regelungszeit!$X$19,IF(($AH95+AT$15)&lt;Regelungszeit!$W$21,Regelungszeit!$X$20,IF(($AH95+AT$15)&lt;Regelungszeit!$W$22,Regelungszeit!$X$21,IF(($AH95+AT$15)&lt;Regelungszeit!$W$23,Regelungszeit!$X$22,Regelungszeit!$X$23)))))))))</f>
        <v>#N/A</v>
      </c>
      <c r="AU95" s="81" t="e">
        <f>IF(($AH95+AU$15)&lt;Regelungszeit!$W$15,Regelungszeit!$X$14,IF(($AH95+AU$15)&lt;Regelungszeit!$W$16,Regelungszeit!$X$15,IF(($AH95+AU$15)&lt;Regelungszeit!$W$17,Regelungszeit!$X$16,IF(($AH95+AU$15)&lt;Regelungszeit!$W$18,Regelungszeit!$X$17,IF(($AH95+AU$15)&lt;Regelungszeit!$W$19,Regelungszeit!$X$18,IF(($AH95+AU$15)&lt;Regelungszeit!$W$20,Regelungszeit!$X$19,IF(($AH95+AU$15)&lt;Regelungszeit!$W$21,Regelungszeit!$X$20,IF(($AH95+AU$15)&lt;Regelungszeit!$W$22,Regelungszeit!$X$21,IF(($AH95+AU$15)&lt;Regelungszeit!$W$23,Regelungszeit!$X$22,Regelungszeit!$X$23)))))))))</f>
        <v>#N/A</v>
      </c>
      <c r="AV95" s="81" t="e">
        <f>IF(($AH95+AV$15)&lt;Regelungszeit!$W$15,Regelungszeit!$X$14,IF(($AH95+AV$15)&lt;Regelungszeit!$W$16,Regelungszeit!$X$15,IF(($AH95+AV$15)&lt;Regelungszeit!$W$17,Regelungszeit!$X$16,IF(($AH95+AV$15)&lt;Regelungszeit!$W$18,Regelungszeit!$X$17,IF(($AH95+AV$15)&lt;Regelungszeit!$W$19,Regelungszeit!$X$18,IF(($AH95+AV$15)&lt;Regelungszeit!$W$20,Regelungszeit!$X$19,IF(($AH95+AV$15)&lt;Regelungszeit!$W$21,Regelungszeit!$X$20,IF(($AH95+AV$15)&lt;Regelungszeit!$W$22,Regelungszeit!$X$21,IF(($AH95+AV$15)&lt;Regelungszeit!$W$23,Regelungszeit!$X$22,Regelungszeit!$X$23)))))))))</f>
        <v>#N/A</v>
      </c>
      <c r="AW95" s="81" t="e">
        <f>IF(($AH95+AW$15)&lt;Regelungszeit!$W$15,Regelungszeit!$X$14,IF(($AH95+AW$15)&lt;Regelungszeit!$W$16,Regelungszeit!$X$15,IF(($AH95+AW$15)&lt;Regelungszeit!$W$17,Regelungszeit!$X$16,IF(($AH95+AW$15)&lt;Regelungszeit!$W$18,Regelungszeit!$X$17,IF(($AH95+AW$15)&lt;Regelungszeit!$W$19,Regelungszeit!$X$18,IF(($AH95+AW$15)&lt;Regelungszeit!$W$20,Regelungszeit!$X$19,IF(($AH95+AW$15)&lt;Regelungszeit!$W$21,Regelungszeit!$X$20,IF(($AH95+AW$15)&lt;Regelungszeit!$W$22,Regelungszeit!$X$21,IF(($AH95+AW$15)&lt;Regelungszeit!$W$23,Regelungszeit!$X$22,Regelungszeit!$X$23)))))))))</f>
        <v>#N/A</v>
      </c>
      <c r="AX95" s="82" t="e">
        <f t="shared" si="31"/>
        <v>#N/A</v>
      </c>
    </row>
    <row r="96" spans="1:50">
      <c r="A96" s="56" t="e">
        <f>IF(B96=Regelungszeit!$F$31,"Ende Regelung",IF(B96=Regelungszeit!$F$32,"Ende Hochfahrrampe",""))</f>
        <v>#N/A</v>
      </c>
      <c r="B96" s="57">
        <v>82</v>
      </c>
      <c r="C96" s="58" t="e">
        <f t="shared" si="15"/>
        <v>#N/A</v>
      </c>
      <c r="D96" s="59" t="e">
        <f t="shared" si="16"/>
        <v>#N/A</v>
      </c>
      <c r="E96" s="155"/>
      <c r="F96" s="247" t="e">
        <f>MATCH(INT(C96),Zuteilung!A:A,0)</f>
        <v>#N/A</v>
      </c>
      <c r="G96" s="61" t="e">
        <f>IF(OR(C96&lt;INDEX(Zuteilung!C:C,F96),C96&gt;INDEX(Zuteilung!D:D,F96)),FALSE,TRUE)</f>
        <v>#N/A</v>
      </c>
      <c r="H96" s="60" t="e">
        <f>IF(B96&lt;=Regelungszeit!$F$32,H95+Regelungszeit!$F$28,"")</f>
        <v>#N/A</v>
      </c>
      <c r="I96" s="60"/>
      <c r="J96" s="60"/>
      <c r="K96" s="60"/>
      <c r="L96" s="61" t="e">
        <f t="shared" si="22"/>
        <v>#N/A</v>
      </c>
      <c r="M96" s="106" t="e">
        <f t="shared" si="24"/>
        <v>#N/A</v>
      </c>
      <c r="N96" s="61" t="e">
        <f>IF(M96="","",IF(M96=1,0,IF(M96=1,0,Dateneingabe!$G$10*M96)))</f>
        <v>#N/A</v>
      </c>
      <c r="O96" s="252">
        <f t="shared" si="28"/>
        <v>0</v>
      </c>
      <c r="P96" s="63">
        <f>IF(O96="","",O96*(Dateneingabe!$G$10/100))</f>
        <v>0</v>
      </c>
      <c r="Q96" s="63">
        <f t="shared" si="29"/>
        <v>0</v>
      </c>
      <c r="R96" s="63" t="e">
        <f>IF(C96="","",IF(Dateneingabe!$G$17&lt;40909,Zeitreihe!P96,Zeitreihe!Q96))</f>
        <v>#N/A</v>
      </c>
      <c r="S96" s="68" t="str">
        <f>IF($T$14=0,"",IF(H96="","",IF(E96="","Ist-Arbeit fehlt",IF(L96&gt;Dateneingabe!$G$8,"Ist-Arbeit unplausibel",""))))</f>
        <v/>
      </c>
      <c r="T96" s="30">
        <f t="shared" si="23"/>
        <v>0</v>
      </c>
      <c r="U96" s="30">
        <f t="shared" si="25"/>
        <v>0</v>
      </c>
      <c r="X96" s="80"/>
      <c r="Y96" s="79"/>
      <c r="Z96" s="81"/>
      <c r="AA96" s="81"/>
      <c r="AB96" s="81"/>
      <c r="AC96" s="81"/>
      <c r="AD96" s="81"/>
      <c r="AE96" s="81"/>
      <c r="AF96" s="30" t="e">
        <f t="shared" si="26"/>
        <v>#N/A</v>
      </c>
      <c r="AG96" s="80" t="e">
        <f t="shared" si="30"/>
        <v>#N/A</v>
      </c>
      <c r="AH96" s="79" t="e">
        <f t="shared" si="27"/>
        <v>#N/A</v>
      </c>
      <c r="AI96" s="81" t="e">
        <f>IF(($AH96+AI$15)&lt;Regelungszeit!$W$15,Regelungszeit!$X$14,IF(($AH96+AI$15)&lt;Regelungszeit!$W$16,Regelungszeit!$X$15,IF(($AH96+AI$15)&lt;Regelungszeit!$W$17,Regelungszeit!$X$16,IF(($AH96+AI$15)&lt;Regelungszeit!$W$18,Regelungszeit!$X$17,IF(($AH96+AI$15)&lt;Regelungszeit!$W$19,Regelungszeit!$X$18,IF(($AH96+AI$15)&lt;Regelungszeit!$W$20,Regelungszeit!$X$19,IF(($AH96+AI$15)&lt;Regelungszeit!$W$21,Regelungszeit!$X$20,IF(($AH96+AI$15)&lt;Regelungszeit!$W$22,Regelungszeit!$X$21,IF(($AH96+AI$15)&lt;Regelungszeit!$W$23,Regelungszeit!$X$22,Regelungszeit!$X$23)))))))))</f>
        <v>#N/A</v>
      </c>
      <c r="AJ96" s="81" t="e">
        <f>IF(($AH96+AJ$15)&lt;Regelungszeit!$W$15,Regelungszeit!$X$14,IF(($AH96+AJ$15)&lt;Regelungszeit!$W$16,Regelungszeit!$X$15,IF(($AH96+AJ$15)&lt;Regelungszeit!$W$17,Regelungszeit!$X$16,IF(($AH96+AJ$15)&lt;Regelungszeit!$W$18,Regelungszeit!$X$17,IF(($AH96+AJ$15)&lt;Regelungszeit!$W$19,Regelungszeit!$X$18,IF(($AH96+AJ$15)&lt;Regelungszeit!$W$20,Regelungszeit!$X$19,IF(($AH96+AJ$15)&lt;Regelungszeit!$W$21,Regelungszeit!$X$20,IF(($AH96+AJ$15)&lt;Regelungszeit!$W$22,Regelungszeit!$X$21,IF(($AH96+AJ$15)&lt;Regelungszeit!$W$23,Regelungszeit!$X$22,Regelungszeit!$X$23)))))))))</f>
        <v>#N/A</v>
      </c>
      <c r="AK96" s="81" t="e">
        <f>IF(($AH96+AK$15)&lt;Regelungszeit!$W$15,Regelungszeit!$X$14,IF(($AH96+AK$15)&lt;Regelungszeit!$W$16,Regelungszeit!$X$15,IF(($AH96+AK$15)&lt;Regelungszeit!$W$17,Regelungszeit!$X$16,IF(($AH96+AK$15)&lt;Regelungszeit!$W$18,Regelungszeit!$X$17,IF(($AH96+AK$15)&lt;Regelungszeit!$W$19,Regelungszeit!$X$18,IF(($AH96+AK$15)&lt;Regelungszeit!$W$20,Regelungszeit!$X$19,IF(($AH96+AK$15)&lt;Regelungszeit!$W$21,Regelungszeit!$X$20,IF(($AH96+AK$15)&lt;Regelungszeit!$W$22,Regelungszeit!$X$21,IF(($AH96+AK$15)&lt;Regelungszeit!$W$23,Regelungszeit!$X$22,Regelungszeit!$X$23)))))))))</f>
        <v>#N/A</v>
      </c>
      <c r="AL96" s="81" t="e">
        <f>IF(($AH96+AL$15)&lt;Regelungszeit!$W$15,Regelungszeit!$X$14,IF(($AH96+AL$15)&lt;Regelungszeit!$W$16,Regelungszeit!$X$15,IF(($AH96+AL$15)&lt;Regelungszeit!$W$17,Regelungszeit!$X$16,IF(($AH96+AL$15)&lt;Regelungszeit!$W$18,Regelungszeit!$X$17,IF(($AH96+AL$15)&lt;Regelungszeit!$W$19,Regelungszeit!$X$18,IF(($AH96+AL$15)&lt;Regelungszeit!$W$20,Regelungszeit!$X$19,IF(($AH96+AL$15)&lt;Regelungszeit!$W$21,Regelungszeit!$X$20,IF(($AH96+AL$15)&lt;Regelungszeit!$W$22,Regelungszeit!$X$21,IF(($AH96+AL$15)&lt;Regelungszeit!$W$23,Regelungszeit!$X$22,Regelungszeit!$X$23)))))))))</f>
        <v>#N/A</v>
      </c>
      <c r="AM96" s="81" t="e">
        <f>IF(($AH96+AM$15)&lt;Regelungszeit!$W$15,Regelungszeit!$X$14,IF(($AH96+AM$15)&lt;Regelungszeit!$W$16,Regelungszeit!$X$15,IF(($AH96+AM$15)&lt;Regelungszeit!$W$17,Regelungszeit!$X$16,IF(($AH96+AM$15)&lt;Regelungszeit!$W$18,Regelungszeit!$X$17,IF(($AH96+AM$15)&lt;Regelungszeit!$W$19,Regelungszeit!$X$18,IF(($AH96+AM$15)&lt;Regelungszeit!$W$20,Regelungszeit!$X$19,IF(($AH96+AM$15)&lt;Regelungszeit!$W$21,Regelungszeit!$X$20,IF(($AH96+AM$15)&lt;Regelungszeit!$W$22,Regelungszeit!$X$21,IF(($AH96+AM$15)&lt;Regelungszeit!$W$23,Regelungszeit!$X$22,Regelungszeit!$X$23)))))))))</f>
        <v>#N/A</v>
      </c>
      <c r="AN96" s="81" t="e">
        <f>IF(($AH96+AN$15)&lt;Regelungszeit!$W$15,Regelungszeit!$X$14,IF(($AH96+AN$15)&lt;Regelungszeit!$W$16,Regelungszeit!$X$15,IF(($AH96+AN$15)&lt;Regelungszeit!$W$17,Regelungszeit!$X$16,IF(($AH96+AN$15)&lt;Regelungszeit!$W$18,Regelungszeit!$X$17,IF(($AH96+AN$15)&lt;Regelungszeit!$W$19,Regelungszeit!$X$18,IF(($AH96+AN$15)&lt;Regelungszeit!$W$20,Regelungszeit!$X$19,IF(($AH96+AN$15)&lt;Regelungszeit!$W$21,Regelungszeit!$X$20,IF(($AH96+AN$15)&lt;Regelungszeit!$W$22,Regelungszeit!$X$21,IF(($AH96+AN$15)&lt;Regelungszeit!$W$23,Regelungszeit!$X$22,Regelungszeit!$X$23)))))))))</f>
        <v>#N/A</v>
      </c>
      <c r="AO96" s="81" t="e">
        <f>IF(($AH96+AO$15)&lt;Regelungszeit!$W$15,Regelungszeit!$X$14,IF(($AH96+AO$15)&lt;Regelungszeit!$W$16,Regelungszeit!$X$15,IF(($AH96+AO$15)&lt;Regelungszeit!$W$17,Regelungszeit!$X$16,IF(($AH96+AO$15)&lt;Regelungszeit!$W$18,Regelungszeit!$X$17,IF(($AH96+AO$15)&lt;Regelungszeit!$W$19,Regelungszeit!$X$18,IF(($AH96+AO$15)&lt;Regelungszeit!$W$20,Regelungszeit!$X$19,IF(($AH96+AO$15)&lt;Regelungszeit!$W$21,Regelungszeit!$X$20,IF(($AH96+AO$15)&lt;Regelungszeit!$W$22,Regelungszeit!$X$21,IF(($AH96+AO$15)&lt;Regelungszeit!$W$23,Regelungszeit!$X$22,Regelungszeit!$X$23)))))))))</f>
        <v>#N/A</v>
      </c>
      <c r="AP96" s="81" t="e">
        <f>IF(($AH96+AP$15)&lt;Regelungszeit!$W$15,Regelungszeit!$X$14,IF(($AH96+AP$15)&lt;Regelungszeit!$W$16,Regelungszeit!$X$15,IF(($AH96+AP$15)&lt;Regelungszeit!$W$17,Regelungszeit!$X$16,IF(($AH96+AP$15)&lt;Regelungszeit!$W$18,Regelungszeit!$X$17,IF(($AH96+AP$15)&lt;Regelungszeit!$W$19,Regelungszeit!$X$18,IF(($AH96+AP$15)&lt;Regelungszeit!$W$20,Regelungszeit!$X$19,IF(($AH96+AP$15)&lt;Regelungszeit!$W$21,Regelungszeit!$X$20,IF(($AH96+AP$15)&lt;Regelungszeit!$W$22,Regelungszeit!$X$21,IF(($AH96+AP$15)&lt;Regelungszeit!$W$23,Regelungszeit!$X$22,Regelungszeit!$X$23)))))))))</f>
        <v>#N/A</v>
      </c>
      <c r="AQ96" s="81" t="e">
        <f>IF(($AH96+AQ$15)&lt;Regelungszeit!$W$15,Regelungszeit!$X$14,IF(($AH96+AQ$15)&lt;Regelungszeit!$W$16,Regelungszeit!$X$15,IF(($AH96+AQ$15)&lt;Regelungszeit!$W$17,Regelungszeit!$X$16,IF(($AH96+AQ$15)&lt;Regelungszeit!$W$18,Regelungszeit!$X$17,IF(($AH96+AQ$15)&lt;Regelungszeit!$W$19,Regelungszeit!$X$18,IF(($AH96+AQ$15)&lt;Regelungszeit!$W$20,Regelungszeit!$X$19,IF(($AH96+AQ$15)&lt;Regelungszeit!$W$21,Regelungszeit!$X$20,IF(($AH96+AQ$15)&lt;Regelungszeit!$W$22,Regelungszeit!$X$21,IF(($AH96+AQ$15)&lt;Regelungszeit!$W$23,Regelungszeit!$X$22,Regelungszeit!$X$23)))))))))</f>
        <v>#N/A</v>
      </c>
      <c r="AR96" s="81" t="e">
        <f>IF(($AH96+AR$15)&lt;Regelungszeit!$W$15,Regelungszeit!$X$14,IF(($AH96+AR$15)&lt;Regelungszeit!$W$16,Regelungszeit!$X$15,IF(($AH96+AR$15)&lt;Regelungszeit!$W$17,Regelungszeit!$X$16,IF(($AH96+AR$15)&lt;Regelungszeit!$W$18,Regelungszeit!$X$17,IF(($AH96+AR$15)&lt;Regelungszeit!$W$19,Regelungszeit!$X$18,IF(($AH96+AR$15)&lt;Regelungszeit!$W$20,Regelungszeit!$X$19,IF(($AH96+AR$15)&lt;Regelungszeit!$W$21,Regelungszeit!$X$20,IF(($AH96+AR$15)&lt;Regelungszeit!$W$22,Regelungszeit!$X$21,IF(($AH96+AR$15)&lt;Regelungszeit!$W$23,Regelungszeit!$X$22,Regelungszeit!$X$23)))))))))</f>
        <v>#N/A</v>
      </c>
      <c r="AS96" s="81" t="e">
        <f>IF(($AH96+AS$15)&lt;Regelungszeit!$W$15,Regelungszeit!$X$14,IF(($AH96+AS$15)&lt;Regelungszeit!$W$16,Regelungszeit!$X$15,IF(($AH96+AS$15)&lt;Regelungszeit!$W$17,Regelungszeit!$X$16,IF(($AH96+AS$15)&lt;Regelungszeit!$W$18,Regelungszeit!$X$17,IF(($AH96+AS$15)&lt;Regelungszeit!$W$19,Regelungszeit!$X$18,IF(($AH96+AS$15)&lt;Regelungszeit!$W$20,Regelungszeit!$X$19,IF(($AH96+AS$15)&lt;Regelungszeit!$W$21,Regelungszeit!$X$20,IF(($AH96+AS$15)&lt;Regelungszeit!$W$22,Regelungszeit!$X$21,IF(($AH96+AS$15)&lt;Regelungszeit!$W$23,Regelungszeit!$X$22,Regelungszeit!$X$23)))))))))</f>
        <v>#N/A</v>
      </c>
      <c r="AT96" s="81" t="e">
        <f>IF(($AH96+AT$15)&lt;Regelungszeit!$W$15,Regelungszeit!$X$14,IF(($AH96+AT$15)&lt;Regelungszeit!$W$16,Regelungszeit!$X$15,IF(($AH96+AT$15)&lt;Regelungszeit!$W$17,Regelungszeit!$X$16,IF(($AH96+AT$15)&lt;Regelungszeit!$W$18,Regelungszeit!$X$17,IF(($AH96+AT$15)&lt;Regelungszeit!$W$19,Regelungszeit!$X$18,IF(($AH96+AT$15)&lt;Regelungszeit!$W$20,Regelungszeit!$X$19,IF(($AH96+AT$15)&lt;Regelungszeit!$W$21,Regelungszeit!$X$20,IF(($AH96+AT$15)&lt;Regelungszeit!$W$22,Regelungszeit!$X$21,IF(($AH96+AT$15)&lt;Regelungszeit!$W$23,Regelungszeit!$X$22,Regelungszeit!$X$23)))))))))</f>
        <v>#N/A</v>
      </c>
      <c r="AU96" s="81" t="e">
        <f>IF(($AH96+AU$15)&lt;Regelungszeit!$W$15,Regelungszeit!$X$14,IF(($AH96+AU$15)&lt;Regelungszeit!$W$16,Regelungszeit!$X$15,IF(($AH96+AU$15)&lt;Regelungszeit!$W$17,Regelungszeit!$X$16,IF(($AH96+AU$15)&lt;Regelungszeit!$W$18,Regelungszeit!$X$17,IF(($AH96+AU$15)&lt;Regelungszeit!$W$19,Regelungszeit!$X$18,IF(($AH96+AU$15)&lt;Regelungszeit!$W$20,Regelungszeit!$X$19,IF(($AH96+AU$15)&lt;Regelungszeit!$W$21,Regelungszeit!$X$20,IF(($AH96+AU$15)&lt;Regelungszeit!$W$22,Regelungszeit!$X$21,IF(($AH96+AU$15)&lt;Regelungszeit!$W$23,Regelungszeit!$X$22,Regelungszeit!$X$23)))))))))</f>
        <v>#N/A</v>
      </c>
      <c r="AV96" s="81" t="e">
        <f>IF(($AH96+AV$15)&lt;Regelungszeit!$W$15,Regelungszeit!$X$14,IF(($AH96+AV$15)&lt;Regelungszeit!$W$16,Regelungszeit!$X$15,IF(($AH96+AV$15)&lt;Regelungszeit!$W$17,Regelungszeit!$X$16,IF(($AH96+AV$15)&lt;Regelungszeit!$W$18,Regelungszeit!$X$17,IF(($AH96+AV$15)&lt;Regelungszeit!$W$19,Regelungszeit!$X$18,IF(($AH96+AV$15)&lt;Regelungszeit!$W$20,Regelungszeit!$X$19,IF(($AH96+AV$15)&lt;Regelungszeit!$W$21,Regelungszeit!$X$20,IF(($AH96+AV$15)&lt;Regelungszeit!$W$22,Regelungszeit!$X$21,IF(($AH96+AV$15)&lt;Regelungszeit!$W$23,Regelungszeit!$X$22,Regelungszeit!$X$23)))))))))</f>
        <v>#N/A</v>
      </c>
      <c r="AW96" s="81" t="e">
        <f>IF(($AH96+AW$15)&lt;Regelungszeit!$W$15,Regelungszeit!$X$14,IF(($AH96+AW$15)&lt;Regelungszeit!$W$16,Regelungszeit!$X$15,IF(($AH96+AW$15)&lt;Regelungszeit!$W$17,Regelungszeit!$X$16,IF(($AH96+AW$15)&lt;Regelungszeit!$W$18,Regelungszeit!$X$17,IF(($AH96+AW$15)&lt;Regelungszeit!$W$19,Regelungszeit!$X$18,IF(($AH96+AW$15)&lt;Regelungszeit!$W$20,Regelungszeit!$X$19,IF(($AH96+AW$15)&lt;Regelungszeit!$W$21,Regelungszeit!$X$20,IF(($AH96+AW$15)&lt;Regelungszeit!$W$22,Regelungszeit!$X$21,IF(($AH96+AW$15)&lt;Regelungszeit!$W$23,Regelungszeit!$X$22,Regelungszeit!$X$23)))))))))</f>
        <v>#N/A</v>
      </c>
      <c r="AX96" s="82" t="e">
        <f t="shared" si="31"/>
        <v>#N/A</v>
      </c>
    </row>
    <row r="97" spans="1:50">
      <c r="A97" s="56" t="e">
        <f>IF(B97=Regelungszeit!$F$31,"Ende Regelung",IF(B97=Regelungszeit!$F$32,"Ende Hochfahrrampe",""))</f>
        <v>#N/A</v>
      </c>
      <c r="B97" s="57">
        <v>83</v>
      </c>
      <c r="C97" s="58" t="e">
        <f t="shared" si="15"/>
        <v>#N/A</v>
      </c>
      <c r="D97" s="59" t="e">
        <f t="shared" si="16"/>
        <v>#N/A</v>
      </c>
      <c r="E97" s="155"/>
      <c r="F97" s="247" t="e">
        <f>MATCH(INT(C97),Zuteilung!A:A,0)</f>
        <v>#N/A</v>
      </c>
      <c r="G97" s="61" t="e">
        <f>IF(OR(C97&lt;INDEX(Zuteilung!C:C,F97),C97&gt;INDEX(Zuteilung!D:D,F97)),FALSE,TRUE)</f>
        <v>#N/A</v>
      </c>
      <c r="H97" s="60" t="e">
        <f>IF(B97&lt;=Regelungszeit!$F$32,H96+Regelungszeit!$F$28,"")</f>
        <v>#N/A</v>
      </c>
      <c r="I97" s="60"/>
      <c r="J97" s="60"/>
      <c r="K97" s="60"/>
      <c r="L97" s="61" t="e">
        <f t="shared" si="22"/>
        <v>#N/A</v>
      </c>
      <c r="M97" s="106" t="e">
        <f t="shared" si="24"/>
        <v>#N/A</v>
      </c>
      <c r="N97" s="61" t="e">
        <f>IF(M97="","",IF(M97=1,0,IF(M97=1,0,Dateneingabe!$G$10*M97)))</f>
        <v>#N/A</v>
      </c>
      <c r="O97" s="252">
        <f t="shared" si="28"/>
        <v>0</v>
      </c>
      <c r="P97" s="63">
        <f>IF(O97="","",O97*(Dateneingabe!$G$10/100))</f>
        <v>0</v>
      </c>
      <c r="Q97" s="63">
        <f t="shared" si="29"/>
        <v>0</v>
      </c>
      <c r="R97" s="63" t="e">
        <f>IF(C97="","",IF(Dateneingabe!$G$17&lt;40909,Zeitreihe!P97,Zeitreihe!Q97))</f>
        <v>#N/A</v>
      </c>
      <c r="S97" s="68" t="str">
        <f>IF($T$14=0,"",IF(H97="","",IF(E97="","Ist-Arbeit fehlt",IF(L97&gt;Dateneingabe!$G$8,"Ist-Arbeit unplausibel",""))))</f>
        <v/>
      </c>
      <c r="T97" s="30">
        <f t="shared" si="23"/>
        <v>0</v>
      </c>
      <c r="U97" s="30">
        <f t="shared" si="25"/>
        <v>0</v>
      </c>
      <c r="X97" s="80"/>
      <c r="Y97" s="79"/>
      <c r="Z97" s="81"/>
      <c r="AA97" s="81"/>
      <c r="AB97" s="81"/>
      <c r="AC97" s="81"/>
      <c r="AD97" s="81"/>
      <c r="AE97" s="81"/>
      <c r="AF97" s="30" t="e">
        <f t="shared" si="26"/>
        <v>#N/A</v>
      </c>
      <c r="AG97" s="80" t="e">
        <f t="shared" si="30"/>
        <v>#N/A</v>
      </c>
      <c r="AH97" s="79" t="e">
        <f t="shared" si="27"/>
        <v>#N/A</v>
      </c>
      <c r="AI97" s="81" t="e">
        <f>IF(($AH97+AI$15)&lt;Regelungszeit!$W$15,Regelungszeit!$X$14,IF(($AH97+AI$15)&lt;Regelungszeit!$W$16,Regelungszeit!$X$15,IF(($AH97+AI$15)&lt;Regelungszeit!$W$17,Regelungszeit!$X$16,IF(($AH97+AI$15)&lt;Regelungszeit!$W$18,Regelungszeit!$X$17,IF(($AH97+AI$15)&lt;Regelungszeit!$W$19,Regelungszeit!$X$18,IF(($AH97+AI$15)&lt;Regelungszeit!$W$20,Regelungszeit!$X$19,IF(($AH97+AI$15)&lt;Regelungszeit!$W$21,Regelungszeit!$X$20,IF(($AH97+AI$15)&lt;Regelungszeit!$W$22,Regelungszeit!$X$21,IF(($AH97+AI$15)&lt;Regelungszeit!$W$23,Regelungszeit!$X$22,Regelungszeit!$X$23)))))))))</f>
        <v>#N/A</v>
      </c>
      <c r="AJ97" s="81" t="e">
        <f>IF(($AH97+AJ$15)&lt;Regelungszeit!$W$15,Regelungszeit!$X$14,IF(($AH97+AJ$15)&lt;Regelungszeit!$W$16,Regelungszeit!$X$15,IF(($AH97+AJ$15)&lt;Regelungszeit!$W$17,Regelungszeit!$X$16,IF(($AH97+AJ$15)&lt;Regelungszeit!$W$18,Regelungszeit!$X$17,IF(($AH97+AJ$15)&lt;Regelungszeit!$W$19,Regelungszeit!$X$18,IF(($AH97+AJ$15)&lt;Regelungszeit!$W$20,Regelungszeit!$X$19,IF(($AH97+AJ$15)&lt;Regelungszeit!$W$21,Regelungszeit!$X$20,IF(($AH97+AJ$15)&lt;Regelungszeit!$W$22,Regelungszeit!$X$21,IF(($AH97+AJ$15)&lt;Regelungszeit!$W$23,Regelungszeit!$X$22,Regelungszeit!$X$23)))))))))</f>
        <v>#N/A</v>
      </c>
      <c r="AK97" s="81" t="e">
        <f>IF(($AH97+AK$15)&lt;Regelungszeit!$W$15,Regelungszeit!$X$14,IF(($AH97+AK$15)&lt;Regelungszeit!$W$16,Regelungszeit!$X$15,IF(($AH97+AK$15)&lt;Regelungszeit!$W$17,Regelungszeit!$X$16,IF(($AH97+AK$15)&lt;Regelungszeit!$W$18,Regelungszeit!$X$17,IF(($AH97+AK$15)&lt;Regelungszeit!$W$19,Regelungszeit!$X$18,IF(($AH97+AK$15)&lt;Regelungszeit!$W$20,Regelungszeit!$X$19,IF(($AH97+AK$15)&lt;Regelungszeit!$W$21,Regelungszeit!$X$20,IF(($AH97+AK$15)&lt;Regelungszeit!$W$22,Regelungszeit!$X$21,IF(($AH97+AK$15)&lt;Regelungszeit!$W$23,Regelungszeit!$X$22,Regelungszeit!$X$23)))))))))</f>
        <v>#N/A</v>
      </c>
      <c r="AL97" s="81" t="e">
        <f>IF(($AH97+AL$15)&lt;Regelungszeit!$W$15,Regelungszeit!$X$14,IF(($AH97+AL$15)&lt;Regelungszeit!$W$16,Regelungszeit!$X$15,IF(($AH97+AL$15)&lt;Regelungszeit!$W$17,Regelungszeit!$X$16,IF(($AH97+AL$15)&lt;Regelungszeit!$W$18,Regelungszeit!$X$17,IF(($AH97+AL$15)&lt;Regelungszeit!$W$19,Regelungszeit!$X$18,IF(($AH97+AL$15)&lt;Regelungszeit!$W$20,Regelungszeit!$X$19,IF(($AH97+AL$15)&lt;Regelungszeit!$W$21,Regelungszeit!$X$20,IF(($AH97+AL$15)&lt;Regelungszeit!$W$22,Regelungszeit!$X$21,IF(($AH97+AL$15)&lt;Regelungszeit!$W$23,Regelungszeit!$X$22,Regelungszeit!$X$23)))))))))</f>
        <v>#N/A</v>
      </c>
      <c r="AM97" s="81" t="e">
        <f>IF(($AH97+AM$15)&lt;Regelungszeit!$W$15,Regelungszeit!$X$14,IF(($AH97+AM$15)&lt;Regelungszeit!$W$16,Regelungszeit!$X$15,IF(($AH97+AM$15)&lt;Regelungszeit!$W$17,Regelungszeit!$X$16,IF(($AH97+AM$15)&lt;Regelungszeit!$W$18,Regelungszeit!$X$17,IF(($AH97+AM$15)&lt;Regelungszeit!$W$19,Regelungszeit!$X$18,IF(($AH97+AM$15)&lt;Regelungszeit!$W$20,Regelungszeit!$X$19,IF(($AH97+AM$15)&lt;Regelungszeit!$W$21,Regelungszeit!$X$20,IF(($AH97+AM$15)&lt;Regelungszeit!$W$22,Regelungszeit!$X$21,IF(($AH97+AM$15)&lt;Regelungszeit!$W$23,Regelungszeit!$X$22,Regelungszeit!$X$23)))))))))</f>
        <v>#N/A</v>
      </c>
      <c r="AN97" s="81" t="e">
        <f>IF(($AH97+AN$15)&lt;Regelungszeit!$W$15,Regelungszeit!$X$14,IF(($AH97+AN$15)&lt;Regelungszeit!$W$16,Regelungszeit!$X$15,IF(($AH97+AN$15)&lt;Regelungszeit!$W$17,Regelungszeit!$X$16,IF(($AH97+AN$15)&lt;Regelungszeit!$W$18,Regelungszeit!$X$17,IF(($AH97+AN$15)&lt;Regelungszeit!$W$19,Regelungszeit!$X$18,IF(($AH97+AN$15)&lt;Regelungszeit!$W$20,Regelungszeit!$X$19,IF(($AH97+AN$15)&lt;Regelungszeit!$W$21,Regelungszeit!$X$20,IF(($AH97+AN$15)&lt;Regelungszeit!$W$22,Regelungszeit!$X$21,IF(($AH97+AN$15)&lt;Regelungszeit!$W$23,Regelungszeit!$X$22,Regelungszeit!$X$23)))))))))</f>
        <v>#N/A</v>
      </c>
      <c r="AO97" s="81" t="e">
        <f>IF(($AH97+AO$15)&lt;Regelungszeit!$W$15,Regelungszeit!$X$14,IF(($AH97+AO$15)&lt;Regelungszeit!$W$16,Regelungszeit!$X$15,IF(($AH97+AO$15)&lt;Regelungszeit!$W$17,Regelungszeit!$X$16,IF(($AH97+AO$15)&lt;Regelungszeit!$W$18,Regelungszeit!$X$17,IF(($AH97+AO$15)&lt;Regelungszeit!$W$19,Regelungszeit!$X$18,IF(($AH97+AO$15)&lt;Regelungszeit!$W$20,Regelungszeit!$X$19,IF(($AH97+AO$15)&lt;Regelungszeit!$W$21,Regelungszeit!$X$20,IF(($AH97+AO$15)&lt;Regelungszeit!$W$22,Regelungszeit!$X$21,IF(($AH97+AO$15)&lt;Regelungszeit!$W$23,Regelungszeit!$X$22,Regelungszeit!$X$23)))))))))</f>
        <v>#N/A</v>
      </c>
      <c r="AP97" s="81" t="e">
        <f>IF(($AH97+AP$15)&lt;Regelungszeit!$W$15,Regelungszeit!$X$14,IF(($AH97+AP$15)&lt;Regelungszeit!$W$16,Regelungszeit!$X$15,IF(($AH97+AP$15)&lt;Regelungszeit!$W$17,Regelungszeit!$X$16,IF(($AH97+AP$15)&lt;Regelungszeit!$W$18,Regelungszeit!$X$17,IF(($AH97+AP$15)&lt;Regelungszeit!$W$19,Regelungszeit!$X$18,IF(($AH97+AP$15)&lt;Regelungszeit!$W$20,Regelungszeit!$X$19,IF(($AH97+AP$15)&lt;Regelungszeit!$W$21,Regelungszeit!$X$20,IF(($AH97+AP$15)&lt;Regelungszeit!$W$22,Regelungszeit!$X$21,IF(($AH97+AP$15)&lt;Regelungszeit!$W$23,Regelungszeit!$X$22,Regelungszeit!$X$23)))))))))</f>
        <v>#N/A</v>
      </c>
      <c r="AQ97" s="81" t="e">
        <f>IF(($AH97+AQ$15)&lt;Regelungszeit!$W$15,Regelungszeit!$X$14,IF(($AH97+AQ$15)&lt;Regelungszeit!$W$16,Regelungszeit!$X$15,IF(($AH97+AQ$15)&lt;Regelungszeit!$W$17,Regelungszeit!$X$16,IF(($AH97+AQ$15)&lt;Regelungszeit!$W$18,Regelungszeit!$X$17,IF(($AH97+AQ$15)&lt;Regelungszeit!$W$19,Regelungszeit!$X$18,IF(($AH97+AQ$15)&lt;Regelungszeit!$W$20,Regelungszeit!$X$19,IF(($AH97+AQ$15)&lt;Regelungszeit!$W$21,Regelungszeit!$X$20,IF(($AH97+AQ$15)&lt;Regelungszeit!$W$22,Regelungszeit!$X$21,IF(($AH97+AQ$15)&lt;Regelungszeit!$W$23,Regelungszeit!$X$22,Regelungszeit!$X$23)))))))))</f>
        <v>#N/A</v>
      </c>
      <c r="AR97" s="81" t="e">
        <f>IF(($AH97+AR$15)&lt;Regelungszeit!$W$15,Regelungszeit!$X$14,IF(($AH97+AR$15)&lt;Regelungszeit!$W$16,Regelungszeit!$X$15,IF(($AH97+AR$15)&lt;Regelungszeit!$W$17,Regelungszeit!$X$16,IF(($AH97+AR$15)&lt;Regelungszeit!$W$18,Regelungszeit!$X$17,IF(($AH97+AR$15)&lt;Regelungszeit!$W$19,Regelungszeit!$X$18,IF(($AH97+AR$15)&lt;Regelungszeit!$W$20,Regelungszeit!$X$19,IF(($AH97+AR$15)&lt;Regelungszeit!$W$21,Regelungszeit!$X$20,IF(($AH97+AR$15)&lt;Regelungszeit!$W$22,Regelungszeit!$X$21,IF(($AH97+AR$15)&lt;Regelungszeit!$W$23,Regelungszeit!$X$22,Regelungszeit!$X$23)))))))))</f>
        <v>#N/A</v>
      </c>
      <c r="AS97" s="81" t="e">
        <f>IF(($AH97+AS$15)&lt;Regelungszeit!$W$15,Regelungszeit!$X$14,IF(($AH97+AS$15)&lt;Regelungszeit!$W$16,Regelungszeit!$X$15,IF(($AH97+AS$15)&lt;Regelungszeit!$W$17,Regelungszeit!$X$16,IF(($AH97+AS$15)&lt;Regelungszeit!$W$18,Regelungszeit!$X$17,IF(($AH97+AS$15)&lt;Regelungszeit!$W$19,Regelungszeit!$X$18,IF(($AH97+AS$15)&lt;Regelungszeit!$W$20,Regelungszeit!$X$19,IF(($AH97+AS$15)&lt;Regelungszeit!$W$21,Regelungszeit!$X$20,IF(($AH97+AS$15)&lt;Regelungszeit!$W$22,Regelungszeit!$X$21,IF(($AH97+AS$15)&lt;Regelungszeit!$W$23,Regelungszeit!$X$22,Regelungszeit!$X$23)))))))))</f>
        <v>#N/A</v>
      </c>
      <c r="AT97" s="81" t="e">
        <f>IF(($AH97+AT$15)&lt;Regelungszeit!$W$15,Regelungszeit!$X$14,IF(($AH97+AT$15)&lt;Regelungszeit!$W$16,Regelungszeit!$X$15,IF(($AH97+AT$15)&lt;Regelungszeit!$W$17,Regelungszeit!$X$16,IF(($AH97+AT$15)&lt;Regelungszeit!$W$18,Regelungszeit!$X$17,IF(($AH97+AT$15)&lt;Regelungszeit!$W$19,Regelungszeit!$X$18,IF(($AH97+AT$15)&lt;Regelungszeit!$W$20,Regelungszeit!$X$19,IF(($AH97+AT$15)&lt;Regelungszeit!$W$21,Regelungszeit!$X$20,IF(($AH97+AT$15)&lt;Regelungszeit!$W$22,Regelungszeit!$X$21,IF(($AH97+AT$15)&lt;Regelungszeit!$W$23,Regelungszeit!$X$22,Regelungszeit!$X$23)))))))))</f>
        <v>#N/A</v>
      </c>
      <c r="AU97" s="81" t="e">
        <f>IF(($AH97+AU$15)&lt;Regelungszeit!$W$15,Regelungszeit!$X$14,IF(($AH97+AU$15)&lt;Regelungszeit!$W$16,Regelungszeit!$X$15,IF(($AH97+AU$15)&lt;Regelungszeit!$W$17,Regelungszeit!$X$16,IF(($AH97+AU$15)&lt;Regelungszeit!$W$18,Regelungszeit!$X$17,IF(($AH97+AU$15)&lt;Regelungszeit!$W$19,Regelungszeit!$X$18,IF(($AH97+AU$15)&lt;Regelungszeit!$W$20,Regelungszeit!$X$19,IF(($AH97+AU$15)&lt;Regelungszeit!$W$21,Regelungszeit!$X$20,IF(($AH97+AU$15)&lt;Regelungszeit!$W$22,Regelungszeit!$X$21,IF(($AH97+AU$15)&lt;Regelungszeit!$W$23,Regelungszeit!$X$22,Regelungszeit!$X$23)))))))))</f>
        <v>#N/A</v>
      </c>
      <c r="AV97" s="81" t="e">
        <f>IF(($AH97+AV$15)&lt;Regelungszeit!$W$15,Regelungszeit!$X$14,IF(($AH97+AV$15)&lt;Regelungszeit!$W$16,Regelungszeit!$X$15,IF(($AH97+AV$15)&lt;Regelungszeit!$W$17,Regelungszeit!$X$16,IF(($AH97+AV$15)&lt;Regelungszeit!$W$18,Regelungszeit!$X$17,IF(($AH97+AV$15)&lt;Regelungszeit!$W$19,Regelungszeit!$X$18,IF(($AH97+AV$15)&lt;Regelungszeit!$W$20,Regelungszeit!$X$19,IF(($AH97+AV$15)&lt;Regelungszeit!$W$21,Regelungszeit!$X$20,IF(($AH97+AV$15)&lt;Regelungszeit!$W$22,Regelungszeit!$X$21,IF(($AH97+AV$15)&lt;Regelungszeit!$W$23,Regelungszeit!$X$22,Regelungszeit!$X$23)))))))))</f>
        <v>#N/A</v>
      </c>
      <c r="AW97" s="81" t="e">
        <f>IF(($AH97+AW$15)&lt;Regelungszeit!$W$15,Regelungszeit!$X$14,IF(($AH97+AW$15)&lt;Regelungszeit!$W$16,Regelungszeit!$X$15,IF(($AH97+AW$15)&lt;Regelungszeit!$W$17,Regelungszeit!$X$16,IF(($AH97+AW$15)&lt;Regelungszeit!$W$18,Regelungszeit!$X$17,IF(($AH97+AW$15)&lt;Regelungszeit!$W$19,Regelungszeit!$X$18,IF(($AH97+AW$15)&lt;Regelungszeit!$W$20,Regelungszeit!$X$19,IF(($AH97+AW$15)&lt;Regelungszeit!$W$21,Regelungszeit!$X$20,IF(($AH97+AW$15)&lt;Regelungszeit!$W$22,Regelungszeit!$X$21,IF(($AH97+AW$15)&lt;Regelungszeit!$W$23,Regelungszeit!$X$22,Regelungszeit!$X$23)))))))))</f>
        <v>#N/A</v>
      </c>
      <c r="AX97" s="82" t="e">
        <f t="shared" si="31"/>
        <v>#N/A</v>
      </c>
    </row>
    <row r="98" spans="1:50">
      <c r="A98" s="56" t="e">
        <f>IF(B98=Regelungszeit!$F$31,"Ende Regelung",IF(B98=Regelungszeit!$F$32,"Ende Hochfahrrampe",""))</f>
        <v>#N/A</v>
      </c>
      <c r="B98" s="57">
        <v>84</v>
      </c>
      <c r="C98" s="58" t="e">
        <f t="shared" si="15"/>
        <v>#N/A</v>
      </c>
      <c r="D98" s="59" t="e">
        <f t="shared" si="16"/>
        <v>#N/A</v>
      </c>
      <c r="E98" s="155"/>
      <c r="F98" s="247" t="e">
        <f>MATCH(INT(C98),Zuteilung!A:A,0)</f>
        <v>#N/A</v>
      </c>
      <c r="G98" s="61" t="e">
        <f>IF(OR(C98&lt;INDEX(Zuteilung!C:C,F98),C98&gt;INDEX(Zuteilung!D:D,F98)),FALSE,TRUE)</f>
        <v>#N/A</v>
      </c>
      <c r="H98" s="60" t="e">
        <f>IF(B98&lt;=Regelungszeit!$F$32,H97+Regelungszeit!$F$28,"")</f>
        <v>#N/A</v>
      </c>
      <c r="I98" s="60"/>
      <c r="J98" s="60"/>
      <c r="K98" s="60"/>
      <c r="L98" s="61" t="e">
        <f t="shared" si="22"/>
        <v>#N/A</v>
      </c>
      <c r="M98" s="106" t="e">
        <f t="shared" si="24"/>
        <v>#N/A</v>
      </c>
      <c r="N98" s="61" t="e">
        <f>IF(M98="","",IF(M98=1,0,IF(M98=1,0,Dateneingabe!$G$10*M98)))</f>
        <v>#N/A</v>
      </c>
      <c r="O98" s="252">
        <f t="shared" si="28"/>
        <v>0</v>
      </c>
      <c r="P98" s="63">
        <f>IF(O98="","",O98*(Dateneingabe!$G$10/100))</f>
        <v>0</v>
      </c>
      <c r="Q98" s="63">
        <f t="shared" si="29"/>
        <v>0</v>
      </c>
      <c r="R98" s="63" t="e">
        <f>IF(C98="","",IF(Dateneingabe!$G$17&lt;40909,Zeitreihe!P98,Zeitreihe!Q98))</f>
        <v>#N/A</v>
      </c>
      <c r="S98" s="68" t="str">
        <f>IF($T$14=0,"",IF(H98="","",IF(E98="","Ist-Arbeit fehlt",IF(L98&gt;Dateneingabe!$G$8,"Ist-Arbeit unplausibel",""))))</f>
        <v/>
      </c>
      <c r="T98" s="30">
        <f t="shared" si="23"/>
        <v>0</v>
      </c>
      <c r="U98" s="30">
        <f t="shared" si="25"/>
        <v>0</v>
      </c>
      <c r="X98" s="80"/>
      <c r="Y98" s="79"/>
      <c r="Z98" s="81"/>
      <c r="AA98" s="81"/>
      <c r="AB98" s="81"/>
      <c r="AC98" s="81"/>
      <c r="AD98" s="81"/>
      <c r="AE98" s="81"/>
      <c r="AF98" s="30" t="e">
        <f t="shared" si="26"/>
        <v>#N/A</v>
      </c>
      <c r="AG98" s="80" t="e">
        <f t="shared" si="30"/>
        <v>#N/A</v>
      </c>
      <c r="AH98" s="79" t="e">
        <f t="shared" si="27"/>
        <v>#N/A</v>
      </c>
      <c r="AI98" s="81" t="e">
        <f>IF(($AH98+AI$15)&lt;Regelungszeit!$W$15,Regelungszeit!$X$14,IF(($AH98+AI$15)&lt;Regelungszeit!$W$16,Regelungszeit!$X$15,IF(($AH98+AI$15)&lt;Regelungszeit!$W$17,Regelungszeit!$X$16,IF(($AH98+AI$15)&lt;Regelungszeit!$W$18,Regelungszeit!$X$17,IF(($AH98+AI$15)&lt;Regelungszeit!$W$19,Regelungszeit!$X$18,IF(($AH98+AI$15)&lt;Regelungszeit!$W$20,Regelungszeit!$X$19,IF(($AH98+AI$15)&lt;Regelungszeit!$W$21,Regelungszeit!$X$20,IF(($AH98+AI$15)&lt;Regelungszeit!$W$22,Regelungszeit!$X$21,IF(($AH98+AI$15)&lt;Regelungszeit!$W$23,Regelungszeit!$X$22,Regelungszeit!$X$23)))))))))</f>
        <v>#N/A</v>
      </c>
      <c r="AJ98" s="81" t="e">
        <f>IF(($AH98+AJ$15)&lt;Regelungszeit!$W$15,Regelungszeit!$X$14,IF(($AH98+AJ$15)&lt;Regelungszeit!$W$16,Regelungszeit!$X$15,IF(($AH98+AJ$15)&lt;Regelungszeit!$W$17,Regelungszeit!$X$16,IF(($AH98+AJ$15)&lt;Regelungszeit!$W$18,Regelungszeit!$X$17,IF(($AH98+AJ$15)&lt;Regelungszeit!$W$19,Regelungszeit!$X$18,IF(($AH98+AJ$15)&lt;Regelungszeit!$W$20,Regelungszeit!$X$19,IF(($AH98+AJ$15)&lt;Regelungszeit!$W$21,Regelungszeit!$X$20,IF(($AH98+AJ$15)&lt;Regelungszeit!$W$22,Regelungszeit!$X$21,IF(($AH98+AJ$15)&lt;Regelungszeit!$W$23,Regelungszeit!$X$22,Regelungszeit!$X$23)))))))))</f>
        <v>#N/A</v>
      </c>
      <c r="AK98" s="81" t="e">
        <f>IF(($AH98+AK$15)&lt;Regelungszeit!$W$15,Regelungszeit!$X$14,IF(($AH98+AK$15)&lt;Regelungszeit!$W$16,Regelungszeit!$X$15,IF(($AH98+AK$15)&lt;Regelungszeit!$W$17,Regelungszeit!$X$16,IF(($AH98+AK$15)&lt;Regelungszeit!$W$18,Regelungszeit!$X$17,IF(($AH98+AK$15)&lt;Regelungszeit!$W$19,Regelungszeit!$X$18,IF(($AH98+AK$15)&lt;Regelungszeit!$W$20,Regelungszeit!$X$19,IF(($AH98+AK$15)&lt;Regelungszeit!$W$21,Regelungszeit!$X$20,IF(($AH98+AK$15)&lt;Regelungszeit!$W$22,Regelungszeit!$X$21,IF(($AH98+AK$15)&lt;Regelungszeit!$W$23,Regelungszeit!$X$22,Regelungszeit!$X$23)))))))))</f>
        <v>#N/A</v>
      </c>
      <c r="AL98" s="81" t="e">
        <f>IF(($AH98+AL$15)&lt;Regelungszeit!$W$15,Regelungszeit!$X$14,IF(($AH98+AL$15)&lt;Regelungszeit!$W$16,Regelungszeit!$X$15,IF(($AH98+AL$15)&lt;Regelungszeit!$W$17,Regelungszeit!$X$16,IF(($AH98+AL$15)&lt;Regelungszeit!$W$18,Regelungszeit!$X$17,IF(($AH98+AL$15)&lt;Regelungszeit!$W$19,Regelungszeit!$X$18,IF(($AH98+AL$15)&lt;Regelungszeit!$W$20,Regelungszeit!$X$19,IF(($AH98+AL$15)&lt;Regelungszeit!$W$21,Regelungszeit!$X$20,IF(($AH98+AL$15)&lt;Regelungszeit!$W$22,Regelungszeit!$X$21,IF(($AH98+AL$15)&lt;Regelungszeit!$W$23,Regelungszeit!$X$22,Regelungszeit!$X$23)))))))))</f>
        <v>#N/A</v>
      </c>
      <c r="AM98" s="81" t="e">
        <f>IF(($AH98+AM$15)&lt;Regelungszeit!$W$15,Regelungszeit!$X$14,IF(($AH98+AM$15)&lt;Regelungszeit!$W$16,Regelungszeit!$X$15,IF(($AH98+AM$15)&lt;Regelungszeit!$W$17,Regelungszeit!$X$16,IF(($AH98+AM$15)&lt;Regelungszeit!$W$18,Regelungszeit!$X$17,IF(($AH98+AM$15)&lt;Regelungszeit!$W$19,Regelungszeit!$X$18,IF(($AH98+AM$15)&lt;Regelungszeit!$W$20,Regelungszeit!$X$19,IF(($AH98+AM$15)&lt;Regelungszeit!$W$21,Regelungszeit!$X$20,IF(($AH98+AM$15)&lt;Regelungszeit!$W$22,Regelungszeit!$X$21,IF(($AH98+AM$15)&lt;Regelungszeit!$W$23,Regelungszeit!$X$22,Regelungszeit!$X$23)))))))))</f>
        <v>#N/A</v>
      </c>
      <c r="AN98" s="81" t="e">
        <f>IF(($AH98+AN$15)&lt;Regelungszeit!$W$15,Regelungszeit!$X$14,IF(($AH98+AN$15)&lt;Regelungszeit!$W$16,Regelungszeit!$X$15,IF(($AH98+AN$15)&lt;Regelungszeit!$W$17,Regelungszeit!$X$16,IF(($AH98+AN$15)&lt;Regelungszeit!$W$18,Regelungszeit!$X$17,IF(($AH98+AN$15)&lt;Regelungszeit!$W$19,Regelungszeit!$X$18,IF(($AH98+AN$15)&lt;Regelungszeit!$W$20,Regelungszeit!$X$19,IF(($AH98+AN$15)&lt;Regelungszeit!$W$21,Regelungszeit!$X$20,IF(($AH98+AN$15)&lt;Regelungszeit!$W$22,Regelungszeit!$X$21,IF(($AH98+AN$15)&lt;Regelungszeit!$W$23,Regelungszeit!$X$22,Regelungszeit!$X$23)))))))))</f>
        <v>#N/A</v>
      </c>
      <c r="AO98" s="81" t="e">
        <f>IF(($AH98+AO$15)&lt;Regelungszeit!$W$15,Regelungszeit!$X$14,IF(($AH98+AO$15)&lt;Regelungszeit!$W$16,Regelungszeit!$X$15,IF(($AH98+AO$15)&lt;Regelungszeit!$W$17,Regelungszeit!$X$16,IF(($AH98+AO$15)&lt;Regelungszeit!$W$18,Regelungszeit!$X$17,IF(($AH98+AO$15)&lt;Regelungszeit!$W$19,Regelungszeit!$X$18,IF(($AH98+AO$15)&lt;Regelungszeit!$W$20,Regelungszeit!$X$19,IF(($AH98+AO$15)&lt;Regelungszeit!$W$21,Regelungszeit!$X$20,IF(($AH98+AO$15)&lt;Regelungszeit!$W$22,Regelungszeit!$X$21,IF(($AH98+AO$15)&lt;Regelungszeit!$W$23,Regelungszeit!$X$22,Regelungszeit!$X$23)))))))))</f>
        <v>#N/A</v>
      </c>
      <c r="AP98" s="81" t="e">
        <f>IF(($AH98+AP$15)&lt;Regelungszeit!$W$15,Regelungszeit!$X$14,IF(($AH98+AP$15)&lt;Regelungszeit!$W$16,Regelungszeit!$X$15,IF(($AH98+AP$15)&lt;Regelungszeit!$W$17,Regelungszeit!$X$16,IF(($AH98+AP$15)&lt;Regelungszeit!$W$18,Regelungszeit!$X$17,IF(($AH98+AP$15)&lt;Regelungszeit!$W$19,Regelungszeit!$X$18,IF(($AH98+AP$15)&lt;Regelungszeit!$W$20,Regelungszeit!$X$19,IF(($AH98+AP$15)&lt;Regelungszeit!$W$21,Regelungszeit!$X$20,IF(($AH98+AP$15)&lt;Regelungszeit!$W$22,Regelungszeit!$X$21,IF(($AH98+AP$15)&lt;Regelungszeit!$W$23,Regelungszeit!$X$22,Regelungszeit!$X$23)))))))))</f>
        <v>#N/A</v>
      </c>
      <c r="AQ98" s="81" t="e">
        <f>IF(($AH98+AQ$15)&lt;Regelungszeit!$W$15,Regelungszeit!$X$14,IF(($AH98+AQ$15)&lt;Regelungszeit!$W$16,Regelungszeit!$X$15,IF(($AH98+AQ$15)&lt;Regelungszeit!$W$17,Regelungszeit!$X$16,IF(($AH98+AQ$15)&lt;Regelungszeit!$W$18,Regelungszeit!$X$17,IF(($AH98+AQ$15)&lt;Regelungszeit!$W$19,Regelungszeit!$X$18,IF(($AH98+AQ$15)&lt;Regelungszeit!$W$20,Regelungszeit!$X$19,IF(($AH98+AQ$15)&lt;Regelungszeit!$W$21,Regelungszeit!$X$20,IF(($AH98+AQ$15)&lt;Regelungszeit!$W$22,Regelungszeit!$X$21,IF(($AH98+AQ$15)&lt;Regelungszeit!$W$23,Regelungszeit!$X$22,Regelungszeit!$X$23)))))))))</f>
        <v>#N/A</v>
      </c>
      <c r="AR98" s="81" t="e">
        <f>IF(($AH98+AR$15)&lt;Regelungszeit!$W$15,Regelungszeit!$X$14,IF(($AH98+AR$15)&lt;Regelungszeit!$W$16,Regelungszeit!$X$15,IF(($AH98+AR$15)&lt;Regelungszeit!$W$17,Regelungszeit!$X$16,IF(($AH98+AR$15)&lt;Regelungszeit!$W$18,Regelungszeit!$X$17,IF(($AH98+AR$15)&lt;Regelungszeit!$W$19,Regelungszeit!$X$18,IF(($AH98+AR$15)&lt;Regelungszeit!$W$20,Regelungszeit!$X$19,IF(($AH98+AR$15)&lt;Regelungszeit!$W$21,Regelungszeit!$X$20,IF(($AH98+AR$15)&lt;Regelungszeit!$W$22,Regelungszeit!$X$21,IF(($AH98+AR$15)&lt;Regelungszeit!$W$23,Regelungszeit!$X$22,Regelungszeit!$X$23)))))))))</f>
        <v>#N/A</v>
      </c>
      <c r="AS98" s="81" t="e">
        <f>IF(($AH98+AS$15)&lt;Regelungszeit!$W$15,Regelungszeit!$X$14,IF(($AH98+AS$15)&lt;Regelungszeit!$W$16,Regelungszeit!$X$15,IF(($AH98+AS$15)&lt;Regelungszeit!$W$17,Regelungszeit!$X$16,IF(($AH98+AS$15)&lt;Regelungszeit!$W$18,Regelungszeit!$X$17,IF(($AH98+AS$15)&lt;Regelungszeit!$W$19,Regelungszeit!$X$18,IF(($AH98+AS$15)&lt;Regelungszeit!$W$20,Regelungszeit!$X$19,IF(($AH98+AS$15)&lt;Regelungszeit!$W$21,Regelungszeit!$X$20,IF(($AH98+AS$15)&lt;Regelungszeit!$W$22,Regelungszeit!$X$21,IF(($AH98+AS$15)&lt;Regelungszeit!$W$23,Regelungszeit!$X$22,Regelungszeit!$X$23)))))))))</f>
        <v>#N/A</v>
      </c>
      <c r="AT98" s="81" t="e">
        <f>IF(($AH98+AT$15)&lt;Regelungszeit!$W$15,Regelungszeit!$X$14,IF(($AH98+AT$15)&lt;Regelungszeit!$W$16,Regelungszeit!$X$15,IF(($AH98+AT$15)&lt;Regelungszeit!$W$17,Regelungszeit!$X$16,IF(($AH98+AT$15)&lt;Regelungszeit!$W$18,Regelungszeit!$X$17,IF(($AH98+AT$15)&lt;Regelungszeit!$W$19,Regelungszeit!$X$18,IF(($AH98+AT$15)&lt;Regelungszeit!$W$20,Regelungszeit!$X$19,IF(($AH98+AT$15)&lt;Regelungszeit!$W$21,Regelungszeit!$X$20,IF(($AH98+AT$15)&lt;Regelungszeit!$W$22,Regelungszeit!$X$21,IF(($AH98+AT$15)&lt;Regelungszeit!$W$23,Regelungszeit!$X$22,Regelungszeit!$X$23)))))))))</f>
        <v>#N/A</v>
      </c>
      <c r="AU98" s="81" t="e">
        <f>IF(($AH98+AU$15)&lt;Regelungszeit!$W$15,Regelungszeit!$X$14,IF(($AH98+AU$15)&lt;Regelungszeit!$W$16,Regelungszeit!$X$15,IF(($AH98+AU$15)&lt;Regelungszeit!$W$17,Regelungszeit!$X$16,IF(($AH98+AU$15)&lt;Regelungszeit!$W$18,Regelungszeit!$X$17,IF(($AH98+AU$15)&lt;Regelungszeit!$W$19,Regelungszeit!$X$18,IF(($AH98+AU$15)&lt;Regelungszeit!$W$20,Regelungszeit!$X$19,IF(($AH98+AU$15)&lt;Regelungszeit!$W$21,Regelungszeit!$X$20,IF(($AH98+AU$15)&lt;Regelungszeit!$W$22,Regelungszeit!$X$21,IF(($AH98+AU$15)&lt;Regelungszeit!$W$23,Regelungszeit!$X$22,Regelungszeit!$X$23)))))))))</f>
        <v>#N/A</v>
      </c>
      <c r="AV98" s="81" t="e">
        <f>IF(($AH98+AV$15)&lt;Regelungszeit!$W$15,Regelungszeit!$X$14,IF(($AH98+AV$15)&lt;Regelungszeit!$W$16,Regelungszeit!$X$15,IF(($AH98+AV$15)&lt;Regelungszeit!$W$17,Regelungszeit!$X$16,IF(($AH98+AV$15)&lt;Regelungszeit!$W$18,Regelungszeit!$X$17,IF(($AH98+AV$15)&lt;Regelungszeit!$W$19,Regelungszeit!$X$18,IF(($AH98+AV$15)&lt;Regelungszeit!$W$20,Regelungszeit!$X$19,IF(($AH98+AV$15)&lt;Regelungszeit!$W$21,Regelungszeit!$X$20,IF(($AH98+AV$15)&lt;Regelungszeit!$W$22,Regelungszeit!$X$21,IF(($AH98+AV$15)&lt;Regelungszeit!$W$23,Regelungszeit!$X$22,Regelungszeit!$X$23)))))))))</f>
        <v>#N/A</v>
      </c>
      <c r="AW98" s="81" t="e">
        <f>IF(($AH98+AW$15)&lt;Regelungszeit!$W$15,Regelungszeit!$X$14,IF(($AH98+AW$15)&lt;Regelungszeit!$W$16,Regelungszeit!$X$15,IF(($AH98+AW$15)&lt;Regelungszeit!$W$17,Regelungszeit!$X$16,IF(($AH98+AW$15)&lt;Regelungszeit!$W$18,Regelungszeit!$X$17,IF(($AH98+AW$15)&lt;Regelungszeit!$W$19,Regelungszeit!$X$18,IF(($AH98+AW$15)&lt;Regelungszeit!$W$20,Regelungszeit!$X$19,IF(($AH98+AW$15)&lt;Regelungszeit!$W$21,Regelungszeit!$X$20,IF(($AH98+AW$15)&lt;Regelungszeit!$W$22,Regelungszeit!$X$21,IF(($AH98+AW$15)&lt;Regelungszeit!$W$23,Regelungszeit!$X$22,Regelungszeit!$X$23)))))))))</f>
        <v>#N/A</v>
      </c>
      <c r="AX98" s="82" t="e">
        <f t="shared" si="31"/>
        <v>#N/A</v>
      </c>
    </row>
    <row r="99" spans="1:50">
      <c r="A99" s="56" t="e">
        <f>IF(B99=Regelungszeit!$F$31,"Ende Regelung",IF(B99=Regelungszeit!$F$32,"Ende Hochfahrrampe",""))</f>
        <v>#N/A</v>
      </c>
      <c r="B99" s="57">
        <v>85</v>
      </c>
      <c r="C99" s="58" t="e">
        <f t="shared" si="15"/>
        <v>#N/A</v>
      </c>
      <c r="D99" s="59" t="e">
        <f t="shared" si="16"/>
        <v>#N/A</v>
      </c>
      <c r="E99" s="155"/>
      <c r="F99" s="247" t="e">
        <f>MATCH(INT(C99),Zuteilung!A:A,0)</f>
        <v>#N/A</v>
      </c>
      <c r="G99" s="61" t="e">
        <f>IF(OR(C99&lt;INDEX(Zuteilung!C:C,F99),C99&gt;INDEX(Zuteilung!D:D,F99)),FALSE,TRUE)</f>
        <v>#N/A</v>
      </c>
      <c r="H99" s="60" t="e">
        <f>IF(B99&lt;=Regelungszeit!$F$32,H98+Regelungszeit!$F$28,"")</f>
        <v>#N/A</v>
      </c>
      <c r="I99" s="60"/>
      <c r="J99" s="60"/>
      <c r="K99" s="60"/>
      <c r="L99" s="61" t="e">
        <f t="shared" si="22"/>
        <v>#N/A</v>
      </c>
      <c r="M99" s="106" t="e">
        <f t="shared" si="24"/>
        <v>#N/A</v>
      </c>
      <c r="N99" s="61" t="e">
        <f>IF(M99="","",IF(M99=1,0,IF(M99=1,0,Dateneingabe!$G$10*M99)))</f>
        <v>#N/A</v>
      </c>
      <c r="O99" s="252">
        <f t="shared" si="28"/>
        <v>0</v>
      </c>
      <c r="P99" s="63">
        <f>IF(O99="","",O99*(Dateneingabe!$G$10/100))</f>
        <v>0</v>
      </c>
      <c r="Q99" s="63">
        <f t="shared" si="29"/>
        <v>0</v>
      </c>
      <c r="R99" s="63" t="e">
        <f>IF(C99="","",IF(Dateneingabe!$G$17&lt;40909,Zeitreihe!P99,Zeitreihe!Q99))</f>
        <v>#N/A</v>
      </c>
      <c r="S99" s="68" t="str">
        <f>IF($T$14=0,"",IF(H99="","",IF(E99="","Ist-Arbeit fehlt",IF(L99&gt;Dateneingabe!$G$8,"Ist-Arbeit unplausibel",""))))</f>
        <v/>
      </c>
      <c r="T99" s="30">
        <f t="shared" si="23"/>
        <v>0</v>
      </c>
      <c r="U99" s="30">
        <f t="shared" si="25"/>
        <v>0</v>
      </c>
      <c r="X99" s="80"/>
      <c r="Y99" s="79"/>
      <c r="Z99" s="81"/>
      <c r="AA99" s="81"/>
      <c r="AB99" s="81"/>
      <c r="AC99" s="81"/>
      <c r="AD99" s="81"/>
      <c r="AE99" s="81"/>
      <c r="AF99" s="30" t="e">
        <f t="shared" si="26"/>
        <v>#N/A</v>
      </c>
      <c r="AG99" s="80" t="e">
        <f t="shared" si="30"/>
        <v>#N/A</v>
      </c>
      <c r="AH99" s="79" t="e">
        <f t="shared" si="27"/>
        <v>#N/A</v>
      </c>
      <c r="AI99" s="81" t="e">
        <f>IF(($AH99+AI$15)&lt;Regelungszeit!$W$15,Regelungszeit!$X$14,IF(($AH99+AI$15)&lt;Regelungszeit!$W$16,Regelungszeit!$X$15,IF(($AH99+AI$15)&lt;Regelungszeit!$W$17,Regelungszeit!$X$16,IF(($AH99+AI$15)&lt;Regelungszeit!$W$18,Regelungszeit!$X$17,IF(($AH99+AI$15)&lt;Regelungszeit!$W$19,Regelungszeit!$X$18,IF(($AH99+AI$15)&lt;Regelungszeit!$W$20,Regelungszeit!$X$19,IF(($AH99+AI$15)&lt;Regelungszeit!$W$21,Regelungszeit!$X$20,IF(($AH99+AI$15)&lt;Regelungszeit!$W$22,Regelungszeit!$X$21,IF(($AH99+AI$15)&lt;Regelungszeit!$W$23,Regelungszeit!$X$22,Regelungszeit!$X$23)))))))))</f>
        <v>#N/A</v>
      </c>
      <c r="AJ99" s="81" t="e">
        <f>IF(($AH99+AJ$15)&lt;Regelungszeit!$W$15,Regelungszeit!$X$14,IF(($AH99+AJ$15)&lt;Regelungszeit!$W$16,Regelungszeit!$X$15,IF(($AH99+AJ$15)&lt;Regelungszeit!$W$17,Regelungszeit!$X$16,IF(($AH99+AJ$15)&lt;Regelungszeit!$W$18,Regelungszeit!$X$17,IF(($AH99+AJ$15)&lt;Regelungszeit!$W$19,Regelungszeit!$X$18,IF(($AH99+AJ$15)&lt;Regelungszeit!$W$20,Regelungszeit!$X$19,IF(($AH99+AJ$15)&lt;Regelungszeit!$W$21,Regelungszeit!$X$20,IF(($AH99+AJ$15)&lt;Regelungszeit!$W$22,Regelungszeit!$X$21,IF(($AH99+AJ$15)&lt;Regelungszeit!$W$23,Regelungszeit!$X$22,Regelungszeit!$X$23)))))))))</f>
        <v>#N/A</v>
      </c>
      <c r="AK99" s="81" t="e">
        <f>IF(($AH99+AK$15)&lt;Regelungszeit!$W$15,Regelungszeit!$X$14,IF(($AH99+AK$15)&lt;Regelungszeit!$W$16,Regelungszeit!$X$15,IF(($AH99+AK$15)&lt;Regelungszeit!$W$17,Regelungszeit!$X$16,IF(($AH99+AK$15)&lt;Regelungszeit!$W$18,Regelungszeit!$X$17,IF(($AH99+AK$15)&lt;Regelungszeit!$W$19,Regelungszeit!$X$18,IF(($AH99+AK$15)&lt;Regelungszeit!$W$20,Regelungszeit!$X$19,IF(($AH99+AK$15)&lt;Regelungszeit!$W$21,Regelungszeit!$X$20,IF(($AH99+AK$15)&lt;Regelungszeit!$W$22,Regelungszeit!$X$21,IF(($AH99+AK$15)&lt;Regelungszeit!$W$23,Regelungszeit!$X$22,Regelungszeit!$X$23)))))))))</f>
        <v>#N/A</v>
      </c>
      <c r="AL99" s="81" t="e">
        <f>IF(($AH99+AL$15)&lt;Regelungszeit!$W$15,Regelungszeit!$X$14,IF(($AH99+AL$15)&lt;Regelungszeit!$W$16,Regelungszeit!$X$15,IF(($AH99+AL$15)&lt;Regelungszeit!$W$17,Regelungszeit!$X$16,IF(($AH99+AL$15)&lt;Regelungszeit!$W$18,Regelungszeit!$X$17,IF(($AH99+AL$15)&lt;Regelungszeit!$W$19,Regelungszeit!$X$18,IF(($AH99+AL$15)&lt;Regelungszeit!$W$20,Regelungszeit!$X$19,IF(($AH99+AL$15)&lt;Regelungszeit!$W$21,Regelungszeit!$X$20,IF(($AH99+AL$15)&lt;Regelungszeit!$W$22,Regelungszeit!$X$21,IF(($AH99+AL$15)&lt;Regelungszeit!$W$23,Regelungszeit!$X$22,Regelungszeit!$X$23)))))))))</f>
        <v>#N/A</v>
      </c>
      <c r="AM99" s="81" t="e">
        <f>IF(($AH99+AM$15)&lt;Regelungszeit!$W$15,Regelungszeit!$X$14,IF(($AH99+AM$15)&lt;Regelungszeit!$W$16,Regelungszeit!$X$15,IF(($AH99+AM$15)&lt;Regelungszeit!$W$17,Regelungszeit!$X$16,IF(($AH99+AM$15)&lt;Regelungszeit!$W$18,Regelungszeit!$X$17,IF(($AH99+AM$15)&lt;Regelungszeit!$W$19,Regelungszeit!$X$18,IF(($AH99+AM$15)&lt;Regelungszeit!$W$20,Regelungszeit!$X$19,IF(($AH99+AM$15)&lt;Regelungszeit!$W$21,Regelungszeit!$X$20,IF(($AH99+AM$15)&lt;Regelungszeit!$W$22,Regelungszeit!$X$21,IF(($AH99+AM$15)&lt;Regelungszeit!$W$23,Regelungszeit!$X$22,Regelungszeit!$X$23)))))))))</f>
        <v>#N/A</v>
      </c>
      <c r="AN99" s="81" t="e">
        <f>IF(($AH99+AN$15)&lt;Regelungszeit!$W$15,Regelungszeit!$X$14,IF(($AH99+AN$15)&lt;Regelungszeit!$W$16,Regelungszeit!$X$15,IF(($AH99+AN$15)&lt;Regelungszeit!$W$17,Regelungszeit!$X$16,IF(($AH99+AN$15)&lt;Regelungszeit!$W$18,Regelungszeit!$X$17,IF(($AH99+AN$15)&lt;Regelungszeit!$W$19,Regelungszeit!$X$18,IF(($AH99+AN$15)&lt;Regelungszeit!$W$20,Regelungszeit!$X$19,IF(($AH99+AN$15)&lt;Regelungszeit!$W$21,Regelungszeit!$X$20,IF(($AH99+AN$15)&lt;Regelungszeit!$W$22,Regelungszeit!$X$21,IF(($AH99+AN$15)&lt;Regelungszeit!$W$23,Regelungszeit!$X$22,Regelungszeit!$X$23)))))))))</f>
        <v>#N/A</v>
      </c>
      <c r="AO99" s="81" t="e">
        <f>IF(($AH99+AO$15)&lt;Regelungszeit!$W$15,Regelungszeit!$X$14,IF(($AH99+AO$15)&lt;Regelungszeit!$W$16,Regelungszeit!$X$15,IF(($AH99+AO$15)&lt;Regelungszeit!$W$17,Regelungszeit!$X$16,IF(($AH99+AO$15)&lt;Regelungszeit!$W$18,Regelungszeit!$X$17,IF(($AH99+AO$15)&lt;Regelungszeit!$W$19,Regelungszeit!$X$18,IF(($AH99+AO$15)&lt;Regelungszeit!$W$20,Regelungszeit!$X$19,IF(($AH99+AO$15)&lt;Regelungszeit!$W$21,Regelungszeit!$X$20,IF(($AH99+AO$15)&lt;Regelungszeit!$W$22,Regelungszeit!$X$21,IF(($AH99+AO$15)&lt;Regelungszeit!$W$23,Regelungszeit!$X$22,Regelungszeit!$X$23)))))))))</f>
        <v>#N/A</v>
      </c>
      <c r="AP99" s="81" t="e">
        <f>IF(($AH99+AP$15)&lt;Regelungszeit!$W$15,Regelungszeit!$X$14,IF(($AH99+AP$15)&lt;Regelungszeit!$W$16,Regelungszeit!$X$15,IF(($AH99+AP$15)&lt;Regelungszeit!$W$17,Regelungszeit!$X$16,IF(($AH99+AP$15)&lt;Regelungszeit!$W$18,Regelungszeit!$X$17,IF(($AH99+AP$15)&lt;Regelungszeit!$W$19,Regelungszeit!$X$18,IF(($AH99+AP$15)&lt;Regelungszeit!$W$20,Regelungszeit!$X$19,IF(($AH99+AP$15)&lt;Regelungszeit!$W$21,Regelungszeit!$X$20,IF(($AH99+AP$15)&lt;Regelungszeit!$W$22,Regelungszeit!$X$21,IF(($AH99+AP$15)&lt;Regelungszeit!$W$23,Regelungszeit!$X$22,Regelungszeit!$X$23)))))))))</f>
        <v>#N/A</v>
      </c>
      <c r="AQ99" s="81" t="e">
        <f>IF(($AH99+AQ$15)&lt;Regelungszeit!$W$15,Regelungszeit!$X$14,IF(($AH99+AQ$15)&lt;Regelungszeit!$W$16,Regelungszeit!$X$15,IF(($AH99+AQ$15)&lt;Regelungszeit!$W$17,Regelungszeit!$X$16,IF(($AH99+AQ$15)&lt;Regelungszeit!$W$18,Regelungszeit!$X$17,IF(($AH99+AQ$15)&lt;Regelungszeit!$W$19,Regelungszeit!$X$18,IF(($AH99+AQ$15)&lt;Regelungszeit!$W$20,Regelungszeit!$X$19,IF(($AH99+AQ$15)&lt;Regelungszeit!$W$21,Regelungszeit!$X$20,IF(($AH99+AQ$15)&lt;Regelungszeit!$W$22,Regelungszeit!$X$21,IF(($AH99+AQ$15)&lt;Regelungszeit!$W$23,Regelungszeit!$X$22,Regelungszeit!$X$23)))))))))</f>
        <v>#N/A</v>
      </c>
      <c r="AR99" s="81" t="e">
        <f>IF(($AH99+AR$15)&lt;Regelungszeit!$W$15,Regelungszeit!$X$14,IF(($AH99+AR$15)&lt;Regelungszeit!$W$16,Regelungszeit!$X$15,IF(($AH99+AR$15)&lt;Regelungszeit!$W$17,Regelungszeit!$X$16,IF(($AH99+AR$15)&lt;Regelungszeit!$W$18,Regelungszeit!$X$17,IF(($AH99+AR$15)&lt;Regelungszeit!$W$19,Regelungszeit!$X$18,IF(($AH99+AR$15)&lt;Regelungszeit!$W$20,Regelungszeit!$X$19,IF(($AH99+AR$15)&lt;Regelungszeit!$W$21,Regelungszeit!$X$20,IF(($AH99+AR$15)&lt;Regelungszeit!$W$22,Regelungszeit!$X$21,IF(($AH99+AR$15)&lt;Regelungszeit!$W$23,Regelungszeit!$X$22,Regelungszeit!$X$23)))))))))</f>
        <v>#N/A</v>
      </c>
      <c r="AS99" s="81" t="e">
        <f>IF(($AH99+AS$15)&lt;Regelungszeit!$W$15,Regelungszeit!$X$14,IF(($AH99+AS$15)&lt;Regelungszeit!$W$16,Regelungszeit!$X$15,IF(($AH99+AS$15)&lt;Regelungszeit!$W$17,Regelungszeit!$X$16,IF(($AH99+AS$15)&lt;Regelungszeit!$W$18,Regelungszeit!$X$17,IF(($AH99+AS$15)&lt;Regelungszeit!$W$19,Regelungszeit!$X$18,IF(($AH99+AS$15)&lt;Regelungszeit!$W$20,Regelungszeit!$X$19,IF(($AH99+AS$15)&lt;Regelungszeit!$W$21,Regelungszeit!$X$20,IF(($AH99+AS$15)&lt;Regelungszeit!$W$22,Regelungszeit!$X$21,IF(($AH99+AS$15)&lt;Regelungszeit!$W$23,Regelungszeit!$X$22,Regelungszeit!$X$23)))))))))</f>
        <v>#N/A</v>
      </c>
      <c r="AT99" s="81" t="e">
        <f>IF(($AH99+AT$15)&lt;Regelungszeit!$W$15,Regelungszeit!$X$14,IF(($AH99+AT$15)&lt;Regelungszeit!$W$16,Regelungszeit!$X$15,IF(($AH99+AT$15)&lt;Regelungszeit!$W$17,Regelungszeit!$X$16,IF(($AH99+AT$15)&lt;Regelungszeit!$W$18,Regelungszeit!$X$17,IF(($AH99+AT$15)&lt;Regelungszeit!$W$19,Regelungszeit!$X$18,IF(($AH99+AT$15)&lt;Regelungszeit!$W$20,Regelungszeit!$X$19,IF(($AH99+AT$15)&lt;Regelungszeit!$W$21,Regelungszeit!$X$20,IF(($AH99+AT$15)&lt;Regelungszeit!$W$22,Regelungszeit!$X$21,IF(($AH99+AT$15)&lt;Regelungszeit!$W$23,Regelungszeit!$X$22,Regelungszeit!$X$23)))))))))</f>
        <v>#N/A</v>
      </c>
      <c r="AU99" s="81" t="e">
        <f>IF(($AH99+AU$15)&lt;Regelungszeit!$W$15,Regelungszeit!$X$14,IF(($AH99+AU$15)&lt;Regelungszeit!$W$16,Regelungszeit!$X$15,IF(($AH99+AU$15)&lt;Regelungszeit!$W$17,Regelungszeit!$X$16,IF(($AH99+AU$15)&lt;Regelungszeit!$W$18,Regelungszeit!$X$17,IF(($AH99+AU$15)&lt;Regelungszeit!$W$19,Regelungszeit!$X$18,IF(($AH99+AU$15)&lt;Regelungszeit!$W$20,Regelungszeit!$X$19,IF(($AH99+AU$15)&lt;Regelungszeit!$W$21,Regelungszeit!$X$20,IF(($AH99+AU$15)&lt;Regelungszeit!$W$22,Regelungszeit!$X$21,IF(($AH99+AU$15)&lt;Regelungszeit!$W$23,Regelungszeit!$X$22,Regelungszeit!$X$23)))))))))</f>
        <v>#N/A</v>
      </c>
      <c r="AV99" s="81" t="e">
        <f>IF(($AH99+AV$15)&lt;Regelungszeit!$W$15,Regelungszeit!$X$14,IF(($AH99+AV$15)&lt;Regelungszeit!$W$16,Regelungszeit!$X$15,IF(($AH99+AV$15)&lt;Regelungszeit!$W$17,Regelungszeit!$X$16,IF(($AH99+AV$15)&lt;Regelungszeit!$W$18,Regelungszeit!$X$17,IF(($AH99+AV$15)&lt;Regelungszeit!$W$19,Regelungszeit!$X$18,IF(($AH99+AV$15)&lt;Regelungszeit!$W$20,Regelungszeit!$X$19,IF(($AH99+AV$15)&lt;Regelungszeit!$W$21,Regelungszeit!$X$20,IF(($AH99+AV$15)&lt;Regelungszeit!$W$22,Regelungszeit!$X$21,IF(($AH99+AV$15)&lt;Regelungszeit!$W$23,Regelungszeit!$X$22,Regelungszeit!$X$23)))))))))</f>
        <v>#N/A</v>
      </c>
      <c r="AW99" s="81" t="e">
        <f>IF(($AH99+AW$15)&lt;Regelungszeit!$W$15,Regelungszeit!$X$14,IF(($AH99+AW$15)&lt;Regelungszeit!$W$16,Regelungszeit!$X$15,IF(($AH99+AW$15)&lt;Regelungszeit!$W$17,Regelungszeit!$X$16,IF(($AH99+AW$15)&lt;Regelungszeit!$W$18,Regelungszeit!$X$17,IF(($AH99+AW$15)&lt;Regelungszeit!$W$19,Regelungszeit!$X$18,IF(($AH99+AW$15)&lt;Regelungszeit!$W$20,Regelungszeit!$X$19,IF(($AH99+AW$15)&lt;Regelungszeit!$W$21,Regelungszeit!$X$20,IF(($AH99+AW$15)&lt;Regelungszeit!$W$22,Regelungszeit!$X$21,IF(($AH99+AW$15)&lt;Regelungszeit!$W$23,Regelungszeit!$X$22,Regelungszeit!$X$23)))))))))</f>
        <v>#N/A</v>
      </c>
      <c r="AX99" s="82" t="e">
        <f t="shared" si="31"/>
        <v>#N/A</v>
      </c>
    </row>
    <row r="100" spans="1:50">
      <c r="A100" s="56" t="e">
        <f>IF(B100=Regelungszeit!$F$31,"Ende Regelung",IF(B100=Regelungszeit!$F$32,"Ende Hochfahrrampe",""))</f>
        <v>#N/A</v>
      </c>
      <c r="B100" s="57">
        <v>86</v>
      </c>
      <c r="C100" s="58" t="e">
        <f t="shared" si="15"/>
        <v>#N/A</v>
      </c>
      <c r="D100" s="59" t="e">
        <f t="shared" si="16"/>
        <v>#N/A</v>
      </c>
      <c r="E100" s="155"/>
      <c r="F100" s="247" t="e">
        <f>MATCH(INT(C100),Zuteilung!A:A,0)</f>
        <v>#N/A</v>
      </c>
      <c r="G100" s="61" t="e">
        <f>IF(OR(C100&lt;INDEX(Zuteilung!C:C,F100),C100&gt;INDEX(Zuteilung!D:D,F100)),FALSE,TRUE)</f>
        <v>#N/A</v>
      </c>
      <c r="H100" s="60" t="e">
        <f>IF(B100&lt;=Regelungszeit!$F$32,H99+Regelungszeit!$F$28,"")</f>
        <v>#N/A</v>
      </c>
      <c r="I100" s="60"/>
      <c r="J100" s="60"/>
      <c r="K100" s="60"/>
      <c r="L100" s="61" t="e">
        <f t="shared" si="22"/>
        <v>#N/A</v>
      </c>
      <c r="M100" s="106" t="e">
        <f t="shared" si="24"/>
        <v>#N/A</v>
      </c>
      <c r="N100" s="61" t="e">
        <f>IF(M100="","",IF(M100=1,0,IF(M100=1,0,Dateneingabe!$G$10*M100)))</f>
        <v>#N/A</v>
      </c>
      <c r="O100" s="252">
        <f t="shared" si="28"/>
        <v>0</v>
      </c>
      <c r="P100" s="63">
        <f>IF(O100="","",O100*(Dateneingabe!$G$10/100))</f>
        <v>0</v>
      </c>
      <c r="Q100" s="63">
        <f t="shared" si="29"/>
        <v>0</v>
      </c>
      <c r="R100" s="63" t="e">
        <f>IF(C100="","",IF(Dateneingabe!$G$17&lt;40909,Zeitreihe!P100,Zeitreihe!Q100))</f>
        <v>#N/A</v>
      </c>
      <c r="S100" s="68" t="str">
        <f>IF($T$14=0,"",IF(H100="","",IF(E100="","Ist-Arbeit fehlt",IF(L100&gt;Dateneingabe!$G$8,"Ist-Arbeit unplausibel",""))))</f>
        <v/>
      </c>
      <c r="T100" s="30">
        <f t="shared" si="23"/>
        <v>0</v>
      </c>
      <c r="U100" s="30">
        <f t="shared" si="25"/>
        <v>0</v>
      </c>
      <c r="X100" s="80"/>
      <c r="Y100" s="79"/>
      <c r="Z100" s="81"/>
      <c r="AA100" s="81"/>
      <c r="AB100" s="81"/>
      <c r="AC100" s="81"/>
      <c r="AD100" s="81"/>
      <c r="AE100" s="81"/>
      <c r="AF100" s="30" t="e">
        <f t="shared" si="26"/>
        <v>#N/A</v>
      </c>
      <c r="AG100" s="80" t="e">
        <f t="shared" si="30"/>
        <v>#N/A</v>
      </c>
      <c r="AH100" s="79" t="e">
        <f t="shared" si="27"/>
        <v>#N/A</v>
      </c>
      <c r="AI100" s="81" t="e">
        <f>IF(($AH100+AI$15)&lt;Regelungszeit!$W$15,Regelungszeit!$X$14,IF(($AH100+AI$15)&lt;Regelungszeit!$W$16,Regelungszeit!$X$15,IF(($AH100+AI$15)&lt;Regelungszeit!$W$17,Regelungszeit!$X$16,IF(($AH100+AI$15)&lt;Regelungszeit!$W$18,Regelungszeit!$X$17,IF(($AH100+AI$15)&lt;Regelungszeit!$W$19,Regelungszeit!$X$18,IF(($AH100+AI$15)&lt;Regelungszeit!$W$20,Regelungszeit!$X$19,IF(($AH100+AI$15)&lt;Regelungszeit!$W$21,Regelungszeit!$X$20,IF(($AH100+AI$15)&lt;Regelungszeit!$W$22,Regelungszeit!$X$21,IF(($AH100+AI$15)&lt;Regelungszeit!$W$23,Regelungszeit!$X$22,Regelungszeit!$X$23)))))))))</f>
        <v>#N/A</v>
      </c>
      <c r="AJ100" s="81" t="e">
        <f>IF(($AH100+AJ$15)&lt;Regelungszeit!$W$15,Regelungszeit!$X$14,IF(($AH100+AJ$15)&lt;Regelungszeit!$W$16,Regelungszeit!$X$15,IF(($AH100+AJ$15)&lt;Regelungszeit!$W$17,Regelungszeit!$X$16,IF(($AH100+AJ$15)&lt;Regelungszeit!$W$18,Regelungszeit!$X$17,IF(($AH100+AJ$15)&lt;Regelungszeit!$W$19,Regelungszeit!$X$18,IF(($AH100+AJ$15)&lt;Regelungszeit!$W$20,Regelungszeit!$X$19,IF(($AH100+AJ$15)&lt;Regelungszeit!$W$21,Regelungszeit!$X$20,IF(($AH100+AJ$15)&lt;Regelungszeit!$W$22,Regelungszeit!$X$21,IF(($AH100+AJ$15)&lt;Regelungszeit!$W$23,Regelungszeit!$X$22,Regelungszeit!$X$23)))))))))</f>
        <v>#N/A</v>
      </c>
      <c r="AK100" s="81" t="e">
        <f>IF(($AH100+AK$15)&lt;Regelungszeit!$W$15,Regelungszeit!$X$14,IF(($AH100+AK$15)&lt;Regelungszeit!$W$16,Regelungszeit!$X$15,IF(($AH100+AK$15)&lt;Regelungszeit!$W$17,Regelungszeit!$X$16,IF(($AH100+AK$15)&lt;Regelungszeit!$W$18,Regelungszeit!$X$17,IF(($AH100+AK$15)&lt;Regelungszeit!$W$19,Regelungszeit!$X$18,IF(($AH100+AK$15)&lt;Regelungszeit!$W$20,Regelungszeit!$X$19,IF(($AH100+AK$15)&lt;Regelungszeit!$W$21,Regelungszeit!$X$20,IF(($AH100+AK$15)&lt;Regelungszeit!$W$22,Regelungszeit!$X$21,IF(($AH100+AK$15)&lt;Regelungszeit!$W$23,Regelungszeit!$X$22,Regelungszeit!$X$23)))))))))</f>
        <v>#N/A</v>
      </c>
      <c r="AL100" s="81" t="e">
        <f>IF(($AH100+AL$15)&lt;Regelungszeit!$W$15,Regelungszeit!$X$14,IF(($AH100+AL$15)&lt;Regelungszeit!$W$16,Regelungszeit!$X$15,IF(($AH100+AL$15)&lt;Regelungszeit!$W$17,Regelungszeit!$X$16,IF(($AH100+AL$15)&lt;Regelungszeit!$W$18,Regelungszeit!$X$17,IF(($AH100+AL$15)&lt;Regelungszeit!$W$19,Regelungszeit!$X$18,IF(($AH100+AL$15)&lt;Regelungszeit!$W$20,Regelungszeit!$X$19,IF(($AH100+AL$15)&lt;Regelungszeit!$W$21,Regelungszeit!$X$20,IF(($AH100+AL$15)&lt;Regelungszeit!$W$22,Regelungszeit!$X$21,IF(($AH100+AL$15)&lt;Regelungszeit!$W$23,Regelungszeit!$X$22,Regelungszeit!$X$23)))))))))</f>
        <v>#N/A</v>
      </c>
      <c r="AM100" s="81" t="e">
        <f>IF(($AH100+AM$15)&lt;Regelungszeit!$W$15,Regelungszeit!$X$14,IF(($AH100+AM$15)&lt;Regelungszeit!$W$16,Regelungszeit!$X$15,IF(($AH100+AM$15)&lt;Regelungszeit!$W$17,Regelungszeit!$X$16,IF(($AH100+AM$15)&lt;Regelungszeit!$W$18,Regelungszeit!$X$17,IF(($AH100+AM$15)&lt;Regelungszeit!$W$19,Regelungszeit!$X$18,IF(($AH100+AM$15)&lt;Regelungszeit!$W$20,Regelungszeit!$X$19,IF(($AH100+AM$15)&lt;Regelungszeit!$W$21,Regelungszeit!$X$20,IF(($AH100+AM$15)&lt;Regelungszeit!$W$22,Regelungszeit!$X$21,IF(($AH100+AM$15)&lt;Regelungszeit!$W$23,Regelungszeit!$X$22,Regelungszeit!$X$23)))))))))</f>
        <v>#N/A</v>
      </c>
      <c r="AN100" s="81" t="e">
        <f>IF(($AH100+AN$15)&lt;Regelungszeit!$W$15,Regelungszeit!$X$14,IF(($AH100+AN$15)&lt;Regelungszeit!$W$16,Regelungszeit!$X$15,IF(($AH100+AN$15)&lt;Regelungszeit!$W$17,Regelungszeit!$X$16,IF(($AH100+AN$15)&lt;Regelungszeit!$W$18,Regelungszeit!$X$17,IF(($AH100+AN$15)&lt;Regelungszeit!$W$19,Regelungszeit!$X$18,IF(($AH100+AN$15)&lt;Regelungszeit!$W$20,Regelungszeit!$X$19,IF(($AH100+AN$15)&lt;Regelungszeit!$W$21,Regelungszeit!$X$20,IF(($AH100+AN$15)&lt;Regelungszeit!$W$22,Regelungszeit!$X$21,IF(($AH100+AN$15)&lt;Regelungszeit!$W$23,Regelungszeit!$X$22,Regelungszeit!$X$23)))))))))</f>
        <v>#N/A</v>
      </c>
      <c r="AO100" s="81" t="e">
        <f>IF(($AH100+AO$15)&lt;Regelungszeit!$W$15,Regelungszeit!$X$14,IF(($AH100+AO$15)&lt;Regelungszeit!$W$16,Regelungszeit!$X$15,IF(($AH100+AO$15)&lt;Regelungszeit!$W$17,Regelungszeit!$X$16,IF(($AH100+AO$15)&lt;Regelungszeit!$W$18,Regelungszeit!$X$17,IF(($AH100+AO$15)&lt;Regelungszeit!$W$19,Regelungszeit!$X$18,IF(($AH100+AO$15)&lt;Regelungszeit!$W$20,Regelungszeit!$X$19,IF(($AH100+AO$15)&lt;Regelungszeit!$W$21,Regelungszeit!$X$20,IF(($AH100+AO$15)&lt;Regelungszeit!$W$22,Regelungszeit!$X$21,IF(($AH100+AO$15)&lt;Regelungszeit!$W$23,Regelungszeit!$X$22,Regelungszeit!$X$23)))))))))</f>
        <v>#N/A</v>
      </c>
      <c r="AP100" s="81" t="e">
        <f>IF(($AH100+AP$15)&lt;Regelungszeit!$W$15,Regelungszeit!$X$14,IF(($AH100+AP$15)&lt;Regelungszeit!$W$16,Regelungszeit!$X$15,IF(($AH100+AP$15)&lt;Regelungszeit!$W$17,Regelungszeit!$X$16,IF(($AH100+AP$15)&lt;Regelungszeit!$W$18,Regelungszeit!$X$17,IF(($AH100+AP$15)&lt;Regelungszeit!$W$19,Regelungszeit!$X$18,IF(($AH100+AP$15)&lt;Regelungszeit!$W$20,Regelungszeit!$X$19,IF(($AH100+AP$15)&lt;Regelungszeit!$W$21,Regelungszeit!$X$20,IF(($AH100+AP$15)&lt;Regelungszeit!$W$22,Regelungszeit!$X$21,IF(($AH100+AP$15)&lt;Regelungszeit!$W$23,Regelungszeit!$X$22,Regelungszeit!$X$23)))))))))</f>
        <v>#N/A</v>
      </c>
      <c r="AQ100" s="81" t="e">
        <f>IF(($AH100+AQ$15)&lt;Regelungszeit!$W$15,Regelungszeit!$X$14,IF(($AH100+AQ$15)&lt;Regelungszeit!$W$16,Regelungszeit!$X$15,IF(($AH100+AQ$15)&lt;Regelungszeit!$W$17,Regelungszeit!$X$16,IF(($AH100+AQ$15)&lt;Regelungszeit!$W$18,Regelungszeit!$X$17,IF(($AH100+AQ$15)&lt;Regelungszeit!$W$19,Regelungszeit!$X$18,IF(($AH100+AQ$15)&lt;Regelungszeit!$W$20,Regelungszeit!$X$19,IF(($AH100+AQ$15)&lt;Regelungszeit!$W$21,Regelungszeit!$X$20,IF(($AH100+AQ$15)&lt;Regelungszeit!$W$22,Regelungszeit!$X$21,IF(($AH100+AQ$15)&lt;Regelungszeit!$W$23,Regelungszeit!$X$22,Regelungszeit!$X$23)))))))))</f>
        <v>#N/A</v>
      </c>
      <c r="AR100" s="81" t="e">
        <f>IF(($AH100+AR$15)&lt;Regelungszeit!$W$15,Regelungszeit!$X$14,IF(($AH100+AR$15)&lt;Regelungszeit!$W$16,Regelungszeit!$X$15,IF(($AH100+AR$15)&lt;Regelungszeit!$W$17,Regelungszeit!$X$16,IF(($AH100+AR$15)&lt;Regelungszeit!$W$18,Regelungszeit!$X$17,IF(($AH100+AR$15)&lt;Regelungszeit!$W$19,Regelungszeit!$X$18,IF(($AH100+AR$15)&lt;Regelungszeit!$W$20,Regelungszeit!$X$19,IF(($AH100+AR$15)&lt;Regelungszeit!$W$21,Regelungszeit!$X$20,IF(($AH100+AR$15)&lt;Regelungszeit!$W$22,Regelungszeit!$X$21,IF(($AH100+AR$15)&lt;Regelungszeit!$W$23,Regelungszeit!$X$22,Regelungszeit!$X$23)))))))))</f>
        <v>#N/A</v>
      </c>
      <c r="AS100" s="81" t="e">
        <f>IF(($AH100+AS$15)&lt;Regelungszeit!$W$15,Regelungszeit!$X$14,IF(($AH100+AS$15)&lt;Regelungszeit!$W$16,Regelungszeit!$X$15,IF(($AH100+AS$15)&lt;Regelungszeit!$W$17,Regelungszeit!$X$16,IF(($AH100+AS$15)&lt;Regelungszeit!$W$18,Regelungszeit!$X$17,IF(($AH100+AS$15)&lt;Regelungszeit!$W$19,Regelungszeit!$X$18,IF(($AH100+AS$15)&lt;Regelungszeit!$W$20,Regelungszeit!$X$19,IF(($AH100+AS$15)&lt;Regelungszeit!$W$21,Regelungszeit!$X$20,IF(($AH100+AS$15)&lt;Regelungszeit!$W$22,Regelungszeit!$X$21,IF(($AH100+AS$15)&lt;Regelungszeit!$W$23,Regelungszeit!$X$22,Regelungszeit!$X$23)))))))))</f>
        <v>#N/A</v>
      </c>
      <c r="AT100" s="81" t="e">
        <f>IF(($AH100+AT$15)&lt;Regelungszeit!$W$15,Regelungszeit!$X$14,IF(($AH100+AT$15)&lt;Regelungszeit!$W$16,Regelungszeit!$X$15,IF(($AH100+AT$15)&lt;Regelungszeit!$W$17,Regelungszeit!$X$16,IF(($AH100+AT$15)&lt;Regelungszeit!$W$18,Regelungszeit!$X$17,IF(($AH100+AT$15)&lt;Regelungszeit!$W$19,Regelungszeit!$X$18,IF(($AH100+AT$15)&lt;Regelungszeit!$W$20,Regelungszeit!$X$19,IF(($AH100+AT$15)&lt;Regelungszeit!$W$21,Regelungszeit!$X$20,IF(($AH100+AT$15)&lt;Regelungszeit!$W$22,Regelungszeit!$X$21,IF(($AH100+AT$15)&lt;Regelungszeit!$W$23,Regelungszeit!$X$22,Regelungszeit!$X$23)))))))))</f>
        <v>#N/A</v>
      </c>
      <c r="AU100" s="81" t="e">
        <f>IF(($AH100+AU$15)&lt;Regelungszeit!$W$15,Regelungszeit!$X$14,IF(($AH100+AU$15)&lt;Regelungszeit!$W$16,Regelungszeit!$X$15,IF(($AH100+AU$15)&lt;Regelungszeit!$W$17,Regelungszeit!$X$16,IF(($AH100+AU$15)&lt;Regelungszeit!$W$18,Regelungszeit!$X$17,IF(($AH100+AU$15)&lt;Regelungszeit!$W$19,Regelungszeit!$X$18,IF(($AH100+AU$15)&lt;Regelungszeit!$W$20,Regelungszeit!$X$19,IF(($AH100+AU$15)&lt;Regelungszeit!$W$21,Regelungszeit!$X$20,IF(($AH100+AU$15)&lt;Regelungszeit!$W$22,Regelungszeit!$X$21,IF(($AH100+AU$15)&lt;Regelungszeit!$W$23,Regelungszeit!$X$22,Regelungszeit!$X$23)))))))))</f>
        <v>#N/A</v>
      </c>
      <c r="AV100" s="81" t="e">
        <f>IF(($AH100+AV$15)&lt;Regelungszeit!$W$15,Regelungszeit!$X$14,IF(($AH100+AV$15)&lt;Regelungszeit!$W$16,Regelungszeit!$X$15,IF(($AH100+AV$15)&lt;Regelungszeit!$W$17,Regelungszeit!$X$16,IF(($AH100+AV$15)&lt;Regelungszeit!$W$18,Regelungszeit!$X$17,IF(($AH100+AV$15)&lt;Regelungszeit!$W$19,Regelungszeit!$X$18,IF(($AH100+AV$15)&lt;Regelungszeit!$W$20,Regelungszeit!$X$19,IF(($AH100+AV$15)&lt;Regelungszeit!$W$21,Regelungszeit!$X$20,IF(($AH100+AV$15)&lt;Regelungszeit!$W$22,Regelungszeit!$X$21,IF(($AH100+AV$15)&lt;Regelungszeit!$W$23,Regelungszeit!$X$22,Regelungszeit!$X$23)))))))))</f>
        <v>#N/A</v>
      </c>
      <c r="AW100" s="81" t="e">
        <f>IF(($AH100+AW$15)&lt;Regelungszeit!$W$15,Regelungszeit!$X$14,IF(($AH100+AW$15)&lt;Regelungszeit!$W$16,Regelungszeit!$X$15,IF(($AH100+AW$15)&lt;Regelungszeit!$W$17,Regelungszeit!$X$16,IF(($AH100+AW$15)&lt;Regelungszeit!$W$18,Regelungszeit!$X$17,IF(($AH100+AW$15)&lt;Regelungszeit!$W$19,Regelungszeit!$X$18,IF(($AH100+AW$15)&lt;Regelungszeit!$W$20,Regelungszeit!$X$19,IF(($AH100+AW$15)&lt;Regelungszeit!$W$21,Regelungszeit!$X$20,IF(($AH100+AW$15)&lt;Regelungszeit!$W$22,Regelungszeit!$X$21,IF(($AH100+AW$15)&lt;Regelungszeit!$W$23,Regelungszeit!$X$22,Regelungszeit!$X$23)))))))))</f>
        <v>#N/A</v>
      </c>
      <c r="AX100" s="82" t="e">
        <f t="shared" si="31"/>
        <v>#N/A</v>
      </c>
    </row>
    <row r="101" spans="1:50">
      <c r="A101" s="56" t="e">
        <f>IF(B101=Regelungszeit!$F$31,"Ende Regelung",IF(B101=Regelungszeit!$F$32,"Ende Hochfahrrampe",""))</f>
        <v>#N/A</v>
      </c>
      <c r="B101" s="57">
        <v>87</v>
      </c>
      <c r="C101" s="58" t="e">
        <f t="shared" si="15"/>
        <v>#N/A</v>
      </c>
      <c r="D101" s="59" t="e">
        <f t="shared" si="16"/>
        <v>#N/A</v>
      </c>
      <c r="E101" s="155"/>
      <c r="F101" s="247" t="e">
        <f>MATCH(INT(C101),Zuteilung!A:A,0)</f>
        <v>#N/A</v>
      </c>
      <c r="G101" s="61" t="e">
        <f>IF(OR(C101&lt;INDEX(Zuteilung!C:C,F101),C101&gt;INDEX(Zuteilung!D:D,F101)),FALSE,TRUE)</f>
        <v>#N/A</v>
      </c>
      <c r="H101" s="60" t="e">
        <f>IF(B101&lt;=Regelungszeit!$F$32,H100+Regelungszeit!$F$28,"")</f>
        <v>#N/A</v>
      </c>
      <c r="I101" s="60"/>
      <c r="J101" s="60"/>
      <c r="K101" s="60"/>
      <c r="L101" s="61" t="e">
        <f t="shared" si="22"/>
        <v>#N/A</v>
      </c>
      <c r="M101" s="106" t="e">
        <f t="shared" si="24"/>
        <v>#N/A</v>
      </c>
      <c r="N101" s="61" t="e">
        <f>IF(M101="","",IF(M101=1,0,IF(M101=1,0,Dateneingabe!$G$10*M101)))</f>
        <v>#N/A</v>
      </c>
      <c r="O101" s="252">
        <f t="shared" si="28"/>
        <v>0</v>
      </c>
      <c r="P101" s="63">
        <f>IF(O101="","",O101*(Dateneingabe!$G$10/100))</f>
        <v>0</v>
      </c>
      <c r="Q101" s="63">
        <f t="shared" si="29"/>
        <v>0</v>
      </c>
      <c r="R101" s="63" t="e">
        <f>IF(C101="","",IF(Dateneingabe!$G$17&lt;40909,Zeitreihe!P101,Zeitreihe!Q101))</f>
        <v>#N/A</v>
      </c>
      <c r="S101" s="68" t="str">
        <f>IF($T$14=0,"",IF(H101="","",IF(E101="","Ist-Arbeit fehlt",IF(L101&gt;Dateneingabe!$G$8,"Ist-Arbeit unplausibel",""))))</f>
        <v/>
      </c>
      <c r="T101" s="30">
        <f t="shared" si="23"/>
        <v>0</v>
      </c>
      <c r="U101" s="30">
        <f t="shared" si="25"/>
        <v>0</v>
      </c>
      <c r="X101" s="80"/>
      <c r="Y101" s="79"/>
      <c r="Z101" s="81"/>
      <c r="AA101" s="81"/>
      <c r="AB101" s="81"/>
      <c r="AC101" s="81"/>
      <c r="AD101" s="81"/>
      <c r="AE101" s="81"/>
      <c r="AF101" s="30" t="e">
        <f t="shared" si="26"/>
        <v>#N/A</v>
      </c>
      <c r="AG101" s="80" t="e">
        <f t="shared" si="30"/>
        <v>#N/A</v>
      </c>
      <c r="AH101" s="79" t="e">
        <f t="shared" si="27"/>
        <v>#N/A</v>
      </c>
      <c r="AI101" s="81" t="e">
        <f>IF(($AH101+AI$15)&lt;Regelungszeit!$W$15,Regelungszeit!$X$14,IF(($AH101+AI$15)&lt;Regelungszeit!$W$16,Regelungszeit!$X$15,IF(($AH101+AI$15)&lt;Regelungszeit!$W$17,Regelungszeit!$X$16,IF(($AH101+AI$15)&lt;Regelungszeit!$W$18,Regelungszeit!$X$17,IF(($AH101+AI$15)&lt;Regelungszeit!$W$19,Regelungszeit!$X$18,IF(($AH101+AI$15)&lt;Regelungszeit!$W$20,Regelungszeit!$X$19,IF(($AH101+AI$15)&lt;Regelungszeit!$W$21,Regelungszeit!$X$20,IF(($AH101+AI$15)&lt;Regelungszeit!$W$22,Regelungszeit!$X$21,IF(($AH101+AI$15)&lt;Regelungszeit!$W$23,Regelungszeit!$X$22,Regelungszeit!$X$23)))))))))</f>
        <v>#N/A</v>
      </c>
      <c r="AJ101" s="81" t="e">
        <f>IF(($AH101+AJ$15)&lt;Regelungszeit!$W$15,Regelungszeit!$X$14,IF(($AH101+AJ$15)&lt;Regelungszeit!$W$16,Regelungszeit!$X$15,IF(($AH101+AJ$15)&lt;Regelungszeit!$W$17,Regelungszeit!$X$16,IF(($AH101+AJ$15)&lt;Regelungszeit!$W$18,Regelungszeit!$X$17,IF(($AH101+AJ$15)&lt;Regelungszeit!$W$19,Regelungszeit!$X$18,IF(($AH101+AJ$15)&lt;Regelungszeit!$W$20,Regelungszeit!$X$19,IF(($AH101+AJ$15)&lt;Regelungszeit!$W$21,Regelungszeit!$X$20,IF(($AH101+AJ$15)&lt;Regelungszeit!$W$22,Regelungszeit!$X$21,IF(($AH101+AJ$15)&lt;Regelungszeit!$W$23,Regelungszeit!$X$22,Regelungszeit!$X$23)))))))))</f>
        <v>#N/A</v>
      </c>
      <c r="AK101" s="81" t="e">
        <f>IF(($AH101+AK$15)&lt;Regelungszeit!$W$15,Regelungszeit!$X$14,IF(($AH101+AK$15)&lt;Regelungszeit!$W$16,Regelungszeit!$X$15,IF(($AH101+AK$15)&lt;Regelungszeit!$W$17,Regelungszeit!$X$16,IF(($AH101+AK$15)&lt;Regelungszeit!$W$18,Regelungszeit!$X$17,IF(($AH101+AK$15)&lt;Regelungszeit!$W$19,Regelungszeit!$X$18,IF(($AH101+AK$15)&lt;Regelungszeit!$W$20,Regelungszeit!$X$19,IF(($AH101+AK$15)&lt;Regelungszeit!$W$21,Regelungszeit!$X$20,IF(($AH101+AK$15)&lt;Regelungszeit!$W$22,Regelungszeit!$X$21,IF(($AH101+AK$15)&lt;Regelungszeit!$W$23,Regelungszeit!$X$22,Regelungszeit!$X$23)))))))))</f>
        <v>#N/A</v>
      </c>
      <c r="AL101" s="81" t="e">
        <f>IF(($AH101+AL$15)&lt;Regelungszeit!$W$15,Regelungszeit!$X$14,IF(($AH101+AL$15)&lt;Regelungszeit!$W$16,Regelungszeit!$X$15,IF(($AH101+AL$15)&lt;Regelungszeit!$W$17,Regelungszeit!$X$16,IF(($AH101+AL$15)&lt;Regelungszeit!$W$18,Regelungszeit!$X$17,IF(($AH101+AL$15)&lt;Regelungszeit!$W$19,Regelungszeit!$X$18,IF(($AH101+AL$15)&lt;Regelungszeit!$W$20,Regelungszeit!$X$19,IF(($AH101+AL$15)&lt;Regelungszeit!$W$21,Regelungszeit!$X$20,IF(($AH101+AL$15)&lt;Regelungszeit!$W$22,Regelungszeit!$X$21,IF(($AH101+AL$15)&lt;Regelungszeit!$W$23,Regelungszeit!$X$22,Regelungszeit!$X$23)))))))))</f>
        <v>#N/A</v>
      </c>
      <c r="AM101" s="81" t="e">
        <f>IF(($AH101+AM$15)&lt;Regelungszeit!$W$15,Regelungszeit!$X$14,IF(($AH101+AM$15)&lt;Regelungszeit!$W$16,Regelungszeit!$X$15,IF(($AH101+AM$15)&lt;Regelungszeit!$W$17,Regelungszeit!$X$16,IF(($AH101+AM$15)&lt;Regelungszeit!$W$18,Regelungszeit!$X$17,IF(($AH101+AM$15)&lt;Regelungszeit!$W$19,Regelungszeit!$X$18,IF(($AH101+AM$15)&lt;Regelungszeit!$W$20,Regelungszeit!$X$19,IF(($AH101+AM$15)&lt;Regelungszeit!$W$21,Regelungszeit!$X$20,IF(($AH101+AM$15)&lt;Regelungszeit!$W$22,Regelungszeit!$X$21,IF(($AH101+AM$15)&lt;Regelungszeit!$W$23,Regelungszeit!$X$22,Regelungszeit!$X$23)))))))))</f>
        <v>#N/A</v>
      </c>
      <c r="AN101" s="81" t="e">
        <f>IF(($AH101+AN$15)&lt;Regelungszeit!$W$15,Regelungszeit!$X$14,IF(($AH101+AN$15)&lt;Regelungszeit!$W$16,Regelungszeit!$X$15,IF(($AH101+AN$15)&lt;Regelungszeit!$W$17,Regelungszeit!$X$16,IF(($AH101+AN$15)&lt;Regelungszeit!$W$18,Regelungszeit!$X$17,IF(($AH101+AN$15)&lt;Regelungszeit!$W$19,Regelungszeit!$X$18,IF(($AH101+AN$15)&lt;Regelungszeit!$W$20,Regelungszeit!$X$19,IF(($AH101+AN$15)&lt;Regelungszeit!$W$21,Regelungszeit!$X$20,IF(($AH101+AN$15)&lt;Regelungszeit!$W$22,Regelungszeit!$X$21,IF(($AH101+AN$15)&lt;Regelungszeit!$W$23,Regelungszeit!$X$22,Regelungszeit!$X$23)))))))))</f>
        <v>#N/A</v>
      </c>
      <c r="AO101" s="81" t="e">
        <f>IF(($AH101+AO$15)&lt;Regelungszeit!$W$15,Regelungszeit!$X$14,IF(($AH101+AO$15)&lt;Regelungszeit!$W$16,Regelungszeit!$X$15,IF(($AH101+AO$15)&lt;Regelungszeit!$W$17,Regelungszeit!$X$16,IF(($AH101+AO$15)&lt;Regelungszeit!$W$18,Regelungszeit!$X$17,IF(($AH101+AO$15)&lt;Regelungszeit!$W$19,Regelungszeit!$X$18,IF(($AH101+AO$15)&lt;Regelungszeit!$W$20,Regelungszeit!$X$19,IF(($AH101+AO$15)&lt;Regelungszeit!$W$21,Regelungszeit!$X$20,IF(($AH101+AO$15)&lt;Regelungszeit!$W$22,Regelungszeit!$X$21,IF(($AH101+AO$15)&lt;Regelungszeit!$W$23,Regelungszeit!$X$22,Regelungszeit!$X$23)))))))))</f>
        <v>#N/A</v>
      </c>
      <c r="AP101" s="81" t="e">
        <f>IF(($AH101+AP$15)&lt;Regelungszeit!$W$15,Regelungszeit!$X$14,IF(($AH101+AP$15)&lt;Regelungszeit!$W$16,Regelungszeit!$X$15,IF(($AH101+AP$15)&lt;Regelungszeit!$W$17,Regelungszeit!$X$16,IF(($AH101+AP$15)&lt;Regelungszeit!$W$18,Regelungszeit!$X$17,IF(($AH101+AP$15)&lt;Regelungszeit!$W$19,Regelungszeit!$X$18,IF(($AH101+AP$15)&lt;Regelungszeit!$W$20,Regelungszeit!$X$19,IF(($AH101+AP$15)&lt;Regelungszeit!$W$21,Regelungszeit!$X$20,IF(($AH101+AP$15)&lt;Regelungszeit!$W$22,Regelungszeit!$X$21,IF(($AH101+AP$15)&lt;Regelungszeit!$W$23,Regelungszeit!$X$22,Regelungszeit!$X$23)))))))))</f>
        <v>#N/A</v>
      </c>
      <c r="AQ101" s="81" t="e">
        <f>IF(($AH101+AQ$15)&lt;Regelungszeit!$W$15,Regelungszeit!$X$14,IF(($AH101+AQ$15)&lt;Regelungszeit!$W$16,Regelungszeit!$X$15,IF(($AH101+AQ$15)&lt;Regelungszeit!$W$17,Regelungszeit!$X$16,IF(($AH101+AQ$15)&lt;Regelungszeit!$W$18,Regelungszeit!$X$17,IF(($AH101+AQ$15)&lt;Regelungszeit!$W$19,Regelungszeit!$X$18,IF(($AH101+AQ$15)&lt;Regelungszeit!$W$20,Regelungszeit!$X$19,IF(($AH101+AQ$15)&lt;Regelungszeit!$W$21,Regelungszeit!$X$20,IF(($AH101+AQ$15)&lt;Regelungszeit!$W$22,Regelungszeit!$X$21,IF(($AH101+AQ$15)&lt;Regelungszeit!$W$23,Regelungszeit!$X$22,Regelungszeit!$X$23)))))))))</f>
        <v>#N/A</v>
      </c>
      <c r="AR101" s="81" t="e">
        <f>IF(($AH101+AR$15)&lt;Regelungszeit!$W$15,Regelungszeit!$X$14,IF(($AH101+AR$15)&lt;Regelungszeit!$W$16,Regelungszeit!$X$15,IF(($AH101+AR$15)&lt;Regelungszeit!$W$17,Regelungszeit!$X$16,IF(($AH101+AR$15)&lt;Regelungszeit!$W$18,Regelungszeit!$X$17,IF(($AH101+AR$15)&lt;Regelungszeit!$W$19,Regelungszeit!$X$18,IF(($AH101+AR$15)&lt;Regelungszeit!$W$20,Regelungszeit!$X$19,IF(($AH101+AR$15)&lt;Regelungszeit!$W$21,Regelungszeit!$X$20,IF(($AH101+AR$15)&lt;Regelungszeit!$W$22,Regelungszeit!$X$21,IF(($AH101+AR$15)&lt;Regelungszeit!$W$23,Regelungszeit!$X$22,Regelungszeit!$X$23)))))))))</f>
        <v>#N/A</v>
      </c>
      <c r="AS101" s="81" t="e">
        <f>IF(($AH101+AS$15)&lt;Regelungszeit!$W$15,Regelungszeit!$X$14,IF(($AH101+AS$15)&lt;Regelungszeit!$W$16,Regelungszeit!$X$15,IF(($AH101+AS$15)&lt;Regelungszeit!$W$17,Regelungszeit!$X$16,IF(($AH101+AS$15)&lt;Regelungszeit!$W$18,Regelungszeit!$X$17,IF(($AH101+AS$15)&lt;Regelungszeit!$W$19,Regelungszeit!$X$18,IF(($AH101+AS$15)&lt;Regelungszeit!$W$20,Regelungszeit!$X$19,IF(($AH101+AS$15)&lt;Regelungszeit!$W$21,Regelungszeit!$X$20,IF(($AH101+AS$15)&lt;Regelungszeit!$W$22,Regelungszeit!$X$21,IF(($AH101+AS$15)&lt;Regelungszeit!$W$23,Regelungszeit!$X$22,Regelungszeit!$X$23)))))))))</f>
        <v>#N/A</v>
      </c>
      <c r="AT101" s="81" t="e">
        <f>IF(($AH101+AT$15)&lt;Regelungszeit!$W$15,Regelungszeit!$X$14,IF(($AH101+AT$15)&lt;Regelungszeit!$W$16,Regelungszeit!$X$15,IF(($AH101+AT$15)&lt;Regelungszeit!$W$17,Regelungszeit!$X$16,IF(($AH101+AT$15)&lt;Regelungszeit!$W$18,Regelungszeit!$X$17,IF(($AH101+AT$15)&lt;Regelungszeit!$W$19,Regelungszeit!$X$18,IF(($AH101+AT$15)&lt;Regelungszeit!$W$20,Regelungszeit!$X$19,IF(($AH101+AT$15)&lt;Regelungszeit!$W$21,Regelungszeit!$X$20,IF(($AH101+AT$15)&lt;Regelungszeit!$W$22,Regelungszeit!$X$21,IF(($AH101+AT$15)&lt;Regelungszeit!$W$23,Regelungszeit!$X$22,Regelungszeit!$X$23)))))))))</f>
        <v>#N/A</v>
      </c>
      <c r="AU101" s="81" t="e">
        <f>IF(($AH101+AU$15)&lt;Regelungszeit!$W$15,Regelungszeit!$X$14,IF(($AH101+AU$15)&lt;Regelungszeit!$W$16,Regelungszeit!$X$15,IF(($AH101+AU$15)&lt;Regelungszeit!$W$17,Regelungszeit!$X$16,IF(($AH101+AU$15)&lt;Regelungszeit!$W$18,Regelungszeit!$X$17,IF(($AH101+AU$15)&lt;Regelungszeit!$W$19,Regelungszeit!$X$18,IF(($AH101+AU$15)&lt;Regelungszeit!$W$20,Regelungszeit!$X$19,IF(($AH101+AU$15)&lt;Regelungszeit!$W$21,Regelungszeit!$X$20,IF(($AH101+AU$15)&lt;Regelungszeit!$W$22,Regelungszeit!$X$21,IF(($AH101+AU$15)&lt;Regelungszeit!$W$23,Regelungszeit!$X$22,Regelungszeit!$X$23)))))))))</f>
        <v>#N/A</v>
      </c>
      <c r="AV101" s="81" t="e">
        <f>IF(($AH101+AV$15)&lt;Regelungszeit!$W$15,Regelungszeit!$X$14,IF(($AH101+AV$15)&lt;Regelungszeit!$W$16,Regelungszeit!$X$15,IF(($AH101+AV$15)&lt;Regelungszeit!$W$17,Regelungszeit!$X$16,IF(($AH101+AV$15)&lt;Regelungszeit!$W$18,Regelungszeit!$X$17,IF(($AH101+AV$15)&lt;Regelungszeit!$W$19,Regelungszeit!$X$18,IF(($AH101+AV$15)&lt;Regelungszeit!$W$20,Regelungszeit!$X$19,IF(($AH101+AV$15)&lt;Regelungszeit!$W$21,Regelungszeit!$X$20,IF(($AH101+AV$15)&lt;Regelungszeit!$W$22,Regelungszeit!$X$21,IF(($AH101+AV$15)&lt;Regelungszeit!$W$23,Regelungszeit!$X$22,Regelungszeit!$X$23)))))))))</f>
        <v>#N/A</v>
      </c>
      <c r="AW101" s="81" t="e">
        <f>IF(($AH101+AW$15)&lt;Regelungszeit!$W$15,Regelungszeit!$X$14,IF(($AH101+AW$15)&lt;Regelungszeit!$W$16,Regelungszeit!$X$15,IF(($AH101+AW$15)&lt;Regelungszeit!$W$17,Regelungszeit!$X$16,IF(($AH101+AW$15)&lt;Regelungszeit!$W$18,Regelungszeit!$X$17,IF(($AH101+AW$15)&lt;Regelungszeit!$W$19,Regelungszeit!$X$18,IF(($AH101+AW$15)&lt;Regelungszeit!$W$20,Regelungszeit!$X$19,IF(($AH101+AW$15)&lt;Regelungszeit!$W$21,Regelungszeit!$X$20,IF(($AH101+AW$15)&lt;Regelungszeit!$W$22,Regelungszeit!$X$21,IF(($AH101+AW$15)&lt;Regelungszeit!$W$23,Regelungszeit!$X$22,Regelungszeit!$X$23)))))))))</f>
        <v>#N/A</v>
      </c>
      <c r="AX101" s="82" t="e">
        <f t="shared" si="31"/>
        <v>#N/A</v>
      </c>
    </row>
    <row r="102" spans="1:50">
      <c r="A102" s="56" t="e">
        <f>IF(B102=Regelungszeit!$F$31,"Ende Regelung",IF(B102=Regelungszeit!$F$32,"Ende Hochfahrrampe",""))</f>
        <v>#N/A</v>
      </c>
      <c r="B102" s="57">
        <v>88</v>
      </c>
      <c r="C102" s="58" t="e">
        <f t="shared" ref="C102:C110" si="32">IF(H102="","",H102)</f>
        <v>#N/A</v>
      </c>
      <c r="D102" s="59" t="e">
        <f t="shared" ref="D102:D110" si="33">IF(H102="","",H102)</f>
        <v>#N/A</v>
      </c>
      <c r="E102" s="155"/>
      <c r="F102" s="247" t="e">
        <f>MATCH(INT(C102),Zuteilung!A:A,0)</f>
        <v>#N/A</v>
      </c>
      <c r="G102" s="61" t="e">
        <f>IF(OR(C102&lt;INDEX(Zuteilung!C:C,F102),C102&gt;INDEX(Zuteilung!D:D,F102)),FALSE,TRUE)</f>
        <v>#N/A</v>
      </c>
      <c r="H102" s="60" t="e">
        <f>IF(B102&lt;=Regelungszeit!$F$32,H101+Regelungszeit!$F$28,"")</f>
        <v>#N/A</v>
      </c>
      <c r="I102" s="60"/>
      <c r="J102" s="60"/>
      <c r="K102" s="60"/>
      <c r="L102" s="61" t="e">
        <f t="shared" si="22"/>
        <v>#N/A</v>
      </c>
      <c r="M102" s="106" t="e">
        <f t="shared" si="24"/>
        <v>#N/A</v>
      </c>
      <c r="N102" s="61" t="e">
        <f>IF(M102="","",IF(M102=1,0,IF(M102=1,0,Dateneingabe!$G$10*M102)))</f>
        <v>#N/A</v>
      </c>
      <c r="O102" s="252">
        <f t="shared" si="28"/>
        <v>0</v>
      </c>
      <c r="P102" s="63">
        <f>IF(O102="","",O102*(Dateneingabe!$G$10/100))</f>
        <v>0</v>
      </c>
      <c r="Q102" s="63">
        <f t="shared" si="29"/>
        <v>0</v>
      </c>
      <c r="R102" s="63" t="e">
        <f>IF(C102="","",IF(Dateneingabe!$G$17&lt;40909,Zeitreihe!P102,Zeitreihe!Q102))</f>
        <v>#N/A</v>
      </c>
      <c r="S102" s="68" t="str">
        <f>IF($T$14=0,"",IF(H102="","",IF(E102="","Ist-Arbeit fehlt",IF(L102&gt;Dateneingabe!$G$8,"Ist-Arbeit unplausibel",""))))</f>
        <v/>
      </c>
      <c r="T102" s="30">
        <f t="shared" si="23"/>
        <v>0</v>
      </c>
      <c r="U102" s="30">
        <f t="shared" si="25"/>
        <v>0</v>
      </c>
      <c r="X102" s="80"/>
      <c r="Y102" s="79"/>
      <c r="Z102" s="81"/>
      <c r="AA102" s="81"/>
      <c r="AB102" s="81"/>
      <c r="AC102" s="81"/>
      <c r="AD102" s="81"/>
      <c r="AE102" s="81"/>
      <c r="AF102" s="30" t="e">
        <f t="shared" si="26"/>
        <v>#N/A</v>
      </c>
      <c r="AG102" s="80" t="e">
        <f t="shared" si="30"/>
        <v>#N/A</v>
      </c>
      <c r="AH102" s="79" t="e">
        <f t="shared" si="27"/>
        <v>#N/A</v>
      </c>
      <c r="AI102" s="81" t="e">
        <f>IF(($AH102+AI$15)&lt;Regelungszeit!$W$15,Regelungszeit!$X$14,IF(($AH102+AI$15)&lt;Regelungszeit!$W$16,Regelungszeit!$X$15,IF(($AH102+AI$15)&lt;Regelungszeit!$W$17,Regelungszeit!$X$16,IF(($AH102+AI$15)&lt;Regelungszeit!$W$18,Regelungszeit!$X$17,IF(($AH102+AI$15)&lt;Regelungszeit!$W$19,Regelungszeit!$X$18,IF(($AH102+AI$15)&lt;Regelungszeit!$W$20,Regelungszeit!$X$19,IF(($AH102+AI$15)&lt;Regelungszeit!$W$21,Regelungszeit!$X$20,IF(($AH102+AI$15)&lt;Regelungszeit!$W$22,Regelungszeit!$X$21,IF(($AH102+AI$15)&lt;Regelungszeit!$W$23,Regelungszeit!$X$22,Regelungszeit!$X$23)))))))))</f>
        <v>#N/A</v>
      </c>
      <c r="AJ102" s="81" t="e">
        <f>IF(($AH102+AJ$15)&lt;Regelungszeit!$W$15,Regelungszeit!$X$14,IF(($AH102+AJ$15)&lt;Regelungszeit!$W$16,Regelungszeit!$X$15,IF(($AH102+AJ$15)&lt;Regelungszeit!$W$17,Regelungszeit!$X$16,IF(($AH102+AJ$15)&lt;Regelungszeit!$W$18,Regelungszeit!$X$17,IF(($AH102+AJ$15)&lt;Regelungszeit!$W$19,Regelungszeit!$X$18,IF(($AH102+AJ$15)&lt;Regelungszeit!$W$20,Regelungszeit!$X$19,IF(($AH102+AJ$15)&lt;Regelungszeit!$W$21,Regelungszeit!$X$20,IF(($AH102+AJ$15)&lt;Regelungszeit!$W$22,Regelungszeit!$X$21,IF(($AH102+AJ$15)&lt;Regelungszeit!$W$23,Regelungszeit!$X$22,Regelungszeit!$X$23)))))))))</f>
        <v>#N/A</v>
      </c>
      <c r="AK102" s="81" t="e">
        <f>IF(($AH102+AK$15)&lt;Regelungszeit!$W$15,Regelungszeit!$X$14,IF(($AH102+AK$15)&lt;Regelungszeit!$W$16,Regelungszeit!$X$15,IF(($AH102+AK$15)&lt;Regelungszeit!$W$17,Regelungszeit!$X$16,IF(($AH102+AK$15)&lt;Regelungszeit!$W$18,Regelungszeit!$X$17,IF(($AH102+AK$15)&lt;Regelungszeit!$W$19,Regelungszeit!$X$18,IF(($AH102+AK$15)&lt;Regelungszeit!$W$20,Regelungszeit!$X$19,IF(($AH102+AK$15)&lt;Regelungszeit!$W$21,Regelungszeit!$X$20,IF(($AH102+AK$15)&lt;Regelungszeit!$W$22,Regelungszeit!$X$21,IF(($AH102+AK$15)&lt;Regelungszeit!$W$23,Regelungszeit!$X$22,Regelungszeit!$X$23)))))))))</f>
        <v>#N/A</v>
      </c>
      <c r="AL102" s="81" t="e">
        <f>IF(($AH102+AL$15)&lt;Regelungszeit!$W$15,Regelungszeit!$X$14,IF(($AH102+AL$15)&lt;Regelungszeit!$W$16,Regelungszeit!$X$15,IF(($AH102+AL$15)&lt;Regelungszeit!$W$17,Regelungszeit!$X$16,IF(($AH102+AL$15)&lt;Regelungszeit!$W$18,Regelungszeit!$X$17,IF(($AH102+AL$15)&lt;Regelungszeit!$W$19,Regelungszeit!$X$18,IF(($AH102+AL$15)&lt;Regelungszeit!$W$20,Regelungszeit!$X$19,IF(($AH102+AL$15)&lt;Regelungszeit!$W$21,Regelungszeit!$X$20,IF(($AH102+AL$15)&lt;Regelungszeit!$W$22,Regelungszeit!$X$21,IF(($AH102+AL$15)&lt;Regelungszeit!$W$23,Regelungszeit!$X$22,Regelungszeit!$X$23)))))))))</f>
        <v>#N/A</v>
      </c>
      <c r="AM102" s="81" t="e">
        <f>IF(($AH102+AM$15)&lt;Regelungszeit!$W$15,Regelungszeit!$X$14,IF(($AH102+AM$15)&lt;Regelungszeit!$W$16,Regelungszeit!$X$15,IF(($AH102+AM$15)&lt;Regelungszeit!$W$17,Regelungszeit!$X$16,IF(($AH102+AM$15)&lt;Regelungszeit!$W$18,Regelungszeit!$X$17,IF(($AH102+AM$15)&lt;Regelungszeit!$W$19,Regelungszeit!$X$18,IF(($AH102+AM$15)&lt;Regelungszeit!$W$20,Regelungszeit!$X$19,IF(($AH102+AM$15)&lt;Regelungszeit!$W$21,Regelungszeit!$X$20,IF(($AH102+AM$15)&lt;Regelungszeit!$W$22,Regelungszeit!$X$21,IF(($AH102+AM$15)&lt;Regelungszeit!$W$23,Regelungszeit!$X$22,Regelungszeit!$X$23)))))))))</f>
        <v>#N/A</v>
      </c>
      <c r="AN102" s="81" t="e">
        <f>IF(($AH102+AN$15)&lt;Regelungszeit!$W$15,Regelungszeit!$X$14,IF(($AH102+AN$15)&lt;Regelungszeit!$W$16,Regelungszeit!$X$15,IF(($AH102+AN$15)&lt;Regelungszeit!$W$17,Regelungszeit!$X$16,IF(($AH102+AN$15)&lt;Regelungszeit!$W$18,Regelungszeit!$X$17,IF(($AH102+AN$15)&lt;Regelungszeit!$W$19,Regelungszeit!$X$18,IF(($AH102+AN$15)&lt;Regelungszeit!$W$20,Regelungszeit!$X$19,IF(($AH102+AN$15)&lt;Regelungszeit!$W$21,Regelungszeit!$X$20,IF(($AH102+AN$15)&lt;Regelungszeit!$W$22,Regelungszeit!$X$21,IF(($AH102+AN$15)&lt;Regelungszeit!$W$23,Regelungszeit!$X$22,Regelungszeit!$X$23)))))))))</f>
        <v>#N/A</v>
      </c>
      <c r="AO102" s="81" t="e">
        <f>IF(($AH102+AO$15)&lt;Regelungszeit!$W$15,Regelungszeit!$X$14,IF(($AH102+AO$15)&lt;Regelungszeit!$W$16,Regelungszeit!$X$15,IF(($AH102+AO$15)&lt;Regelungszeit!$W$17,Regelungszeit!$X$16,IF(($AH102+AO$15)&lt;Regelungszeit!$W$18,Regelungszeit!$X$17,IF(($AH102+AO$15)&lt;Regelungszeit!$W$19,Regelungszeit!$X$18,IF(($AH102+AO$15)&lt;Regelungszeit!$W$20,Regelungszeit!$X$19,IF(($AH102+AO$15)&lt;Regelungszeit!$W$21,Regelungszeit!$X$20,IF(($AH102+AO$15)&lt;Regelungszeit!$W$22,Regelungszeit!$X$21,IF(($AH102+AO$15)&lt;Regelungszeit!$W$23,Regelungszeit!$X$22,Regelungszeit!$X$23)))))))))</f>
        <v>#N/A</v>
      </c>
      <c r="AP102" s="81" t="e">
        <f>IF(($AH102+AP$15)&lt;Regelungszeit!$W$15,Regelungszeit!$X$14,IF(($AH102+AP$15)&lt;Regelungszeit!$W$16,Regelungszeit!$X$15,IF(($AH102+AP$15)&lt;Regelungszeit!$W$17,Regelungszeit!$X$16,IF(($AH102+AP$15)&lt;Regelungszeit!$W$18,Regelungszeit!$X$17,IF(($AH102+AP$15)&lt;Regelungszeit!$W$19,Regelungszeit!$X$18,IF(($AH102+AP$15)&lt;Regelungszeit!$W$20,Regelungszeit!$X$19,IF(($AH102+AP$15)&lt;Regelungszeit!$W$21,Regelungszeit!$X$20,IF(($AH102+AP$15)&lt;Regelungszeit!$W$22,Regelungszeit!$X$21,IF(($AH102+AP$15)&lt;Regelungszeit!$W$23,Regelungszeit!$X$22,Regelungszeit!$X$23)))))))))</f>
        <v>#N/A</v>
      </c>
      <c r="AQ102" s="81" t="e">
        <f>IF(($AH102+AQ$15)&lt;Regelungszeit!$W$15,Regelungszeit!$X$14,IF(($AH102+AQ$15)&lt;Regelungszeit!$W$16,Regelungszeit!$X$15,IF(($AH102+AQ$15)&lt;Regelungszeit!$W$17,Regelungszeit!$X$16,IF(($AH102+AQ$15)&lt;Regelungszeit!$W$18,Regelungszeit!$X$17,IF(($AH102+AQ$15)&lt;Regelungszeit!$W$19,Regelungszeit!$X$18,IF(($AH102+AQ$15)&lt;Regelungszeit!$W$20,Regelungszeit!$X$19,IF(($AH102+AQ$15)&lt;Regelungszeit!$W$21,Regelungszeit!$X$20,IF(($AH102+AQ$15)&lt;Regelungszeit!$W$22,Regelungszeit!$X$21,IF(($AH102+AQ$15)&lt;Regelungszeit!$W$23,Regelungszeit!$X$22,Regelungszeit!$X$23)))))))))</f>
        <v>#N/A</v>
      </c>
      <c r="AR102" s="81" t="e">
        <f>IF(($AH102+AR$15)&lt;Regelungszeit!$W$15,Regelungszeit!$X$14,IF(($AH102+AR$15)&lt;Regelungszeit!$W$16,Regelungszeit!$X$15,IF(($AH102+AR$15)&lt;Regelungszeit!$W$17,Regelungszeit!$X$16,IF(($AH102+AR$15)&lt;Regelungszeit!$W$18,Regelungszeit!$X$17,IF(($AH102+AR$15)&lt;Regelungszeit!$W$19,Regelungszeit!$X$18,IF(($AH102+AR$15)&lt;Regelungszeit!$W$20,Regelungszeit!$X$19,IF(($AH102+AR$15)&lt;Regelungszeit!$W$21,Regelungszeit!$X$20,IF(($AH102+AR$15)&lt;Regelungszeit!$W$22,Regelungszeit!$X$21,IF(($AH102+AR$15)&lt;Regelungszeit!$W$23,Regelungszeit!$X$22,Regelungszeit!$X$23)))))))))</f>
        <v>#N/A</v>
      </c>
      <c r="AS102" s="81" t="e">
        <f>IF(($AH102+AS$15)&lt;Regelungszeit!$W$15,Regelungszeit!$X$14,IF(($AH102+AS$15)&lt;Regelungszeit!$W$16,Regelungszeit!$X$15,IF(($AH102+AS$15)&lt;Regelungszeit!$W$17,Regelungszeit!$X$16,IF(($AH102+AS$15)&lt;Regelungszeit!$W$18,Regelungszeit!$X$17,IF(($AH102+AS$15)&lt;Regelungszeit!$W$19,Regelungszeit!$X$18,IF(($AH102+AS$15)&lt;Regelungszeit!$W$20,Regelungszeit!$X$19,IF(($AH102+AS$15)&lt;Regelungszeit!$W$21,Regelungszeit!$X$20,IF(($AH102+AS$15)&lt;Regelungszeit!$W$22,Regelungszeit!$X$21,IF(($AH102+AS$15)&lt;Regelungszeit!$W$23,Regelungszeit!$X$22,Regelungszeit!$X$23)))))))))</f>
        <v>#N/A</v>
      </c>
      <c r="AT102" s="81" t="e">
        <f>IF(($AH102+AT$15)&lt;Regelungszeit!$W$15,Regelungszeit!$X$14,IF(($AH102+AT$15)&lt;Regelungszeit!$W$16,Regelungszeit!$X$15,IF(($AH102+AT$15)&lt;Regelungszeit!$W$17,Regelungszeit!$X$16,IF(($AH102+AT$15)&lt;Regelungszeit!$W$18,Regelungszeit!$X$17,IF(($AH102+AT$15)&lt;Regelungszeit!$W$19,Regelungszeit!$X$18,IF(($AH102+AT$15)&lt;Regelungszeit!$W$20,Regelungszeit!$X$19,IF(($AH102+AT$15)&lt;Regelungszeit!$W$21,Regelungszeit!$X$20,IF(($AH102+AT$15)&lt;Regelungszeit!$W$22,Regelungszeit!$X$21,IF(($AH102+AT$15)&lt;Regelungszeit!$W$23,Regelungszeit!$X$22,Regelungszeit!$X$23)))))))))</f>
        <v>#N/A</v>
      </c>
      <c r="AU102" s="81" t="e">
        <f>IF(($AH102+AU$15)&lt;Regelungszeit!$W$15,Regelungszeit!$X$14,IF(($AH102+AU$15)&lt;Regelungszeit!$W$16,Regelungszeit!$X$15,IF(($AH102+AU$15)&lt;Regelungszeit!$W$17,Regelungszeit!$X$16,IF(($AH102+AU$15)&lt;Regelungszeit!$W$18,Regelungszeit!$X$17,IF(($AH102+AU$15)&lt;Regelungszeit!$W$19,Regelungszeit!$X$18,IF(($AH102+AU$15)&lt;Regelungszeit!$W$20,Regelungszeit!$X$19,IF(($AH102+AU$15)&lt;Regelungszeit!$W$21,Regelungszeit!$X$20,IF(($AH102+AU$15)&lt;Regelungszeit!$W$22,Regelungszeit!$X$21,IF(($AH102+AU$15)&lt;Regelungszeit!$W$23,Regelungszeit!$X$22,Regelungszeit!$X$23)))))))))</f>
        <v>#N/A</v>
      </c>
      <c r="AV102" s="81" t="e">
        <f>IF(($AH102+AV$15)&lt;Regelungszeit!$W$15,Regelungszeit!$X$14,IF(($AH102+AV$15)&lt;Regelungszeit!$W$16,Regelungszeit!$X$15,IF(($AH102+AV$15)&lt;Regelungszeit!$W$17,Regelungszeit!$X$16,IF(($AH102+AV$15)&lt;Regelungszeit!$W$18,Regelungszeit!$X$17,IF(($AH102+AV$15)&lt;Regelungszeit!$W$19,Regelungszeit!$X$18,IF(($AH102+AV$15)&lt;Regelungszeit!$W$20,Regelungszeit!$X$19,IF(($AH102+AV$15)&lt;Regelungszeit!$W$21,Regelungszeit!$X$20,IF(($AH102+AV$15)&lt;Regelungszeit!$W$22,Regelungszeit!$X$21,IF(($AH102+AV$15)&lt;Regelungszeit!$W$23,Regelungszeit!$X$22,Regelungszeit!$X$23)))))))))</f>
        <v>#N/A</v>
      </c>
      <c r="AW102" s="81" t="e">
        <f>IF(($AH102+AW$15)&lt;Regelungszeit!$W$15,Regelungszeit!$X$14,IF(($AH102+AW$15)&lt;Regelungszeit!$W$16,Regelungszeit!$X$15,IF(($AH102+AW$15)&lt;Regelungszeit!$W$17,Regelungszeit!$X$16,IF(($AH102+AW$15)&lt;Regelungszeit!$W$18,Regelungszeit!$X$17,IF(($AH102+AW$15)&lt;Regelungszeit!$W$19,Regelungszeit!$X$18,IF(($AH102+AW$15)&lt;Regelungszeit!$W$20,Regelungszeit!$X$19,IF(($AH102+AW$15)&lt;Regelungszeit!$W$21,Regelungszeit!$X$20,IF(($AH102+AW$15)&lt;Regelungszeit!$W$22,Regelungszeit!$X$21,IF(($AH102+AW$15)&lt;Regelungszeit!$W$23,Regelungszeit!$X$22,Regelungszeit!$X$23)))))))))</f>
        <v>#N/A</v>
      </c>
      <c r="AX102" s="82" t="e">
        <f t="shared" si="31"/>
        <v>#N/A</v>
      </c>
    </row>
    <row r="103" spans="1:50">
      <c r="A103" s="56" t="e">
        <f>IF(B103=Regelungszeit!$F$31,"Ende Regelung",IF(B103=Regelungszeit!$F$32,"Ende Hochfahrrampe",""))</f>
        <v>#N/A</v>
      </c>
      <c r="B103" s="57">
        <v>89</v>
      </c>
      <c r="C103" s="58" t="e">
        <f t="shared" si="32"/>
        <v>#N/A</v>
      </c>
      <c r="D103" s="59" t="e">
        <f t="shared" si="33"/>
        <v>#N/A</v>
      </c>
      <c r="E103" s="155"/>
      <c r="F103" s="247" t="e">
        <f>MATCH(INT(C103),Zuteilung!A:A,0)</f>
        <v>#N/A</v>
      </c>
      <c r="G103" s="61" t="e">
        <f>IF(OR(C103&lt;INDEX(Zuteilung!C:C,F103),C103&gt;INDEX(Zuteilung!D:D,F103)),FALSE,TRUE)</f>
        <v>#N/A</v>
      </c>
      <c r="H103" s="60" t="e">
        <f>IF(B103&lt;=Regelungszeit!$F$32,H102+Regelungszeit!$F$28,"")</f>
        <v>#N/A</v>
      </c>
      <c r="I103" s="60"/>
      <c r="J103" s="60"/>
      <c r="K103" s="60"/>
      <c r="L103" s="61" t="e">
        <f t="shared" si="22"/>
        <v>#N/A</v>
      </c>
      <c r="M103" s="106" t="e">
        <f t="shared" si="24"/>
        <v>#N/A</v>
      </c>
      <c r="N103" s="61" t="e">
        <f>IF(M103="","",IF(M103=1,0,IF(M103=1,0,Dateneingabe!$G$10*M103)))</f>
        <v>#N/A</v>
      </c>
      <c r="O103" s="252">
        <f t="shared" si="28"/>
        <v>0</v>
      </c>
      <c r="P103" s="63">
        <f>IF(O103="","",O103*(Dateneingabe!$G$10/100))</f>
        <v>0</v>
      </c>
      <c r="Q103" s="63">
        <f t="shared" si="29"/>
        <v>0</v>
      </c>
      <c r="R103" s="63" t="e">
        <f>IF(C103="","",IF(Dateneingabe!$G$17&lt;40909,Zeitreihe!P103,Zeitreihe!Q103))</f>
        <v>#N/A</v>
      </c>
      <c r="S103" s="68" t="str">
        <f>IF($T$14=0,"",IF(H103="","",IF(E103="","Ist-Arbeit fehlt",IF(L103&gt;Dateneingabe!$G$8,"Ist-Arbeit unplausibel",""))))</f>
        <v/>
      </c>
      <c r="T103" s="30">
        <f t="shared" si="23"/>
        <v>0</v>
      </c>
      <c r="U103" s="30">
        <f t="shared" si="25"/>
        <v>0</v>
      </c>
      <c r="X103" s="80"/>
      <c r="Y103" s="79"/>
      <c r="Z103" s="81"/>
      <c r="AA103" s="81"/>
      <c r="AB103" s="81"/>
      <c r="AC103" s="81"/>
      <c r="AD103" s="81"/>
      <c r="AE103" s="81"/>
      <c r="AF103" s="30" t="e">
        <f t="shared" si="26"/>
        <v>#N/A</v>
      </c>
      <c r="AG103" s="80" t="e">
        <f t="shared" si="30"/>
        <v>#N/A</v>
      </c>
      <c r="AH103" s="79" t="e">
        <f t="shared" si="27"/>
        <v>#N/A</v>
      </c>
      <c r="AI103" s="81" t="e">
        <f>IF(($AH103+AI$15)&lt;Regelungszeit!$W$15,Regelungszeit!$X$14,IF(($AH103+AI$15)&lt;Regelungszeit!$W$16,Regelungszeit!$X$15,IF(($AH103+AI$15)&lt;Regelungszeit!$W$17,Regelungszeit!$X$16,IF(($AH103+AI$15)&lt;Regelungszeit!$W$18,Regelungszeit!$X$17,IF(($AH103+AI$15)&lt;Regelungszeit!$W$19,Regelungszeit!$X$18,IF(($AH103+AI$15)&lt;Regelungszeit!$W$20,Regelungszeit!$X$19,IF(($AH103+AI$15)&lt;Regelungszeit!$W$21,Regelungszeit!$X$20,IF(($AH103+AI$15)&lt;Regelungszeit!$W$22,Regelungszeit!$X$21,IF(($AH103+AI$15)&lt;Regelungszeit!$W$23,Regelungszeit!$X$22,Regelungszeit!$X$23)))))))))</f>
        <v>#N/A</v>
      </c>
      <c r="AJ103" s="81" t="e">
        <f>IF(($AH103+AJ$15)&lt;Regelungszeit!$W$15,Regelungszeit!$X$14,IF(($AH103+AJ$15)&lt;Regelungszeit!$W$16,Regelungszeit!$X$15,IF(($AH103+AJ$15)&lt;Regelungszeit!$W$17,Regelungszeit!$X$16,IF(($AH103+AJ$15)&lt;Regelungszeit!$W$18,Regelungszeit!$X$17,IF(($AH103+AJ$15)&lt;Regelungszeit!$W$19,Regelungszeit!$X$18,IF(($AH103+AJ$15)&lt;Regelungszeit!$W$20,Regelungszeit!$X$19,IF(($AH103+AJ$15)&lt;Regelungszeit!$W$21,Regelungszeit!$X$20,IF(($AH103+AJ$15)&lt;Regelungszeit!$W$22,Regelungszeit!$X$21,IF(($AH103+AJ$15)&lt;Regelungszeit!$W$23,Regelungszeit!$X$22,Regelungszeit!$X$23)))))))))</f>
        <v>#N/A</v>
      </c>
      <c r="AK103" s="81" t="e">
        <f>IF(($AH103+AK$15)&lt;Regelungszeit!$W$15,Regelungszeit!$X$14,IF(($AH103+AK$15)&lt;Regelungszeit!$W$16,Regelungszeit!$X$15,IF(($AH103+AK$15)&lt;Regelungszeit!$W$17,Regelungszeit!$X$16,IF(($AH103+AK$15)&lt;Regelungszeit!$W$18,Regelungszeit!$X$17,IF(($AH103+AK$15)&lt;Regelungszeit!$W$19,Regelungszeit!$X$18,IF(($AH103+AK$15)&lt;Regelungszeit!$W$20,Regelungszeit!$X$19,IF(($AH103+AK$15)&lt;Regelungszeit!$W$21,Regelungszeit!$X$20,IF(($AH103+AK$15)&lt;Regelungszeit!$W$22,Regelungszeit!$X$21,IF(($AH103+AK$15)&lt;Regelungszeit!$W$23,Regelungszeit!$X$22,Regelungszeit!$X$23)))))))))</f>
        <v>#N/A</v>
      </c>
      <c r="AL103" s="81" t="e">
        <f>IF(($AH103+AL$15)&lt;Regelungszeit!$W$15,Regelungszeit!$X$14,IF(($AH103+AL$15)&lt;Regelungszeit!$W$16,Regelungszeit!$X$15,IF(($AH103+AL$15)&lt;Regelungszeit!$W$17,Regelungszeit!$X$16,IF(($AH103+AL$15)&lt;Regelungszeit!$W$18,Regelungszeit!$X$17,IF(($AH103+AL$15)&lt;Regelungszeit!$W$19,Regelungszeit!$X$18,IF(($AH103+AL$15)&lt;Regelungszeit!$W$20,Regelungszeit!$X$19,IF(($AH103+AL$15)&lt;Regelungszeit!$W$21,Regelungszeit!$X$20,IF(($AH103+AL$15)&lt;Regelungszeit!$W$22,Regelungszeit!$X$21,IF(($AH103+AL$15)&lt;Regelungszeit!$W$23,Regelungszeit!$X$22,Regelungszeit!$X$23)))))))))</f>
        <v>#N/A</v>
      </c>
      <c r="AM103" s="81" t="e">
        <f>IF(($AH103+AM$15)&lt;Regelungszeit!$W$15,Regelungszeit!$X$14,IF(($AH103+AM$15)&lt;Regelungszeit!$W$16,Regelungszeit!$X$15,IF(($AH103+AM$15)&lt;Regelungszeit!$W$17,Regelungszeit!$X$16,IF(($AH103+AM$15)&lt;Regelungszeit!$W$18,Regelungszeit!$X$17,IF(($AH103+AM$15)&lt;Regelungszeit!$W$19,Regelungszeit!$X$18,IF(($AH103+AM$15)&lt;Regelungszeit!$W$20,Regelungszeit!$X$19,IF(($AH103+AM$15)&lt;Regelungszeit!$W$21,Regelungszeit!$X$20,IF(($AH103+AM$15)&lt;Regelungszeit!$W$22,Regelungszeit!$X$21,IF(($AH103+AM$15)&lt;Regelungszeit!$W$23,Regelungszeit!$X$22,Regelungszeit!$X$23)))))))))</f>
        <v>#N/A</v>
      </c>
      <c r="AN103" s="81" t="e">
        <f>IF(($AH103+AN$15)&lt;Regelungszeit!$W$15,Regelungszeit!$X$14,IF(($AH103+AN$15)&lt;Regelungszeit!$W$16,Regelungszeit!$X$15,IF(($AH103+AN$15)&lt;Regelungszeit!$W$17,Regelungszeit!$X$16,IF(($AH103+AN$15)&lt;Regelungszeit!$W$18,Regelungszeit!$X$17,IF(($AH103+AN$15)&lt;Regelungszeit!$W$19,Regelungszeit!$X$18,IF(($AH103+AN$15)&lt;Regelungszeit!$W$20,Regelungszeit!$X$19,IF(($AH103+AN$15)&lt;Regelungszeit!$W$21,Regelungszeit!$X$20,IF(($AH103+AN$15)&lt;Regelungszeit!$W$22,Regelungszeit!$X$21,IF(($AH103+AN$15)&lt;Regelungszeit!$W$23,Regelungszeit!$X$22,Regelungszeit!$X$23)))))))))</f>
        <v>#N/A</v>
      </c>
      <c r="AO103" s="81" t="e">
        <f>IF(($AH103+AO$15)&lt;Regelungszeit!$W$15,Regelungszeit!$X$14,IF(($AH103+AO$15)&lt;Regelungszeit!$W$16,Regelungszeit!$X$15,IF(($AH103+AO$15)&lt;Regelungszeit!$W$17,Regelungszeit!$X$16,IF(($AH103+AO$15)&lt;Regelungszeit!$W$18,Regelungszeit!$X$17,IF(($AH103+AO$15)&lt;Regelungszeit!$W$19,Regelungszeit!$X$18,IF(($AH103+AO$15)&lt;Regelungszeit!$W$20,Regelungszeit!$X$19,IF(($AH103+AO$15)&lt;Regelungszeit!$W$21,Regelungszeit!$X$20,IF(($AH103+AO$15)&lt;Regelungszeit!$W$22,Regelungszeit!$X$21,IF(($AH103+AO$15)&lt;Regelungszeit!$W$23,Regelungszeit!$X$22,Regelungszeit!$X$23)))))))))</f>
        <v>#N/A</v>
      </c>
      <c r="AP103" s="81" t="e">
        <f>IF(($AH103+AP$15)&lt;Regelungszeit!$W$15,Regelungszeit!$X$14,IF(($AH103+AP$15)&lt;Regelungszeit!$W$16,Regelungszeit!$X$15,IF(($AH103+AP$15)&lt;Regelungszeit!$W$17,Regelungszeit!$X$16,IF(($AH103+AP$15)&lt;Regelungszeit!$W$18,Regelungszeit!$X$17,IF(($AH103+AP$15)&lt;Regelungszeit!$W$19,Regelungszeit!$X$18,IF(($AH103+AP$15)&lt;Regelungszeit!$W$20,Regelungszeit!$X$19,IF(($AH103+AP$15)&lt;Regelungszeit!$W$21,Regelungszeit!$X$20,IF(($AH103+AP$15)&lt;Regelungszeit!$W$22,Regelungszeit!$X$21,IF(($AH103+AP$15)&lt;Regelungszeit!$W$23,Regelungszeit!$X$22,Regelungszeit!$X$23)))))))))</f>
        <v>#N/A</v>
      </c>
      <c r="AQ103" s="81" t="e">
        <f>IF(($AH103+AQ$15)&lt;Regelungszeit!$W$15,Regelungszeit!$X$14,IF(($AH103+AQ$15)&lt;Regelungszeit!$W$16,Regelungszeit!$X$15,IF(($AH103+AQ$15)&lt;Regelungszeit!$W$17,Regelungszeit!$X$16,IF(($AH103+AQ$15)&lt;Regelungszeit!$W$18,Regelungszeit!$X$17,IF(($AH103+AQ$15)&lt;Regelungszeit!$W$19,Regelungszeit!$X$18,IF(($AH103+AQ$15)&lt;Regelungszeit!$W$20,Regelungszeit!$X$19,IF(($AH103+AQ$15)&lt;Regelungszeit!$W$21,Regelungszeit!$X$20,IF(($AH103+AQ$15)&lt;Regelungszeit!$W$22,Regelungszeit!$X$21,IF(($AH103+AQ$15)&lt;Regelungszeit!$W$23,Regelungszeit!$X$22,Regelungszeit!$X$23)))))))))</f>
        <v>#N/A</v>
      </c>
      <c r="AR103" s="81" t="e">
        <f>IF(($AH103+AR$15)&lt;Regelungszeit!$W$15,Regelungszeit!$X$14,IF(($AH103+AR$15)&lt;Regelungszeit!$W$16,Regelungszeit!$X$15,IF(($AH103+AR$15)&lt;Regelungszeit!$W$17,Regelungszeit!$X$16,IF(($AH103+AR$15)&lt;Regelungszeit!$W$18,Regelungszeit!$X$17,IF(($AH103+AR$15)&lt;Regelungszeit!$W$19,Regelungszeit!$X$18,IF(($AH103+AR$15)&lt;Regelungszeit!$W$20,Regelungszeit!$X$19,IF(($AH103+AR$15)&lt;Regelungszeit!$W$21,Regelungszeit!$X$20,IF(($AH103+AR$15)&lt;Regelungszeit!$W$22,Regelungszeit!$X$21,IF(($AH103+AR$15)&lt;Regelungszeit!$W$23,Regelungszeit!$X$22,Regelungszeit!$X$23)))))))))</f>
        <v>#N/A</v>
      </c>
      <c r="AS103" s="81" t="e">
        <f>IF(($AH103+AS$15)&lt;Regelungszeit!$W$15,Regelungszeit!$X$14,IF(($AH103+AS$15)&lt;Regelungszeit!$W$16,Regelungszeit!$X$15,IF(($AH103+AS$15)&lt;Regelungszeit!$W$17,Regelungszeit!$X$16,IF(($AH103+AS$15)&lt;Regelungszeit!$W$18,Regelungszeit!$X$17,IF(($AH103+AS$15)&lt;Regelungszeit!$W$19,Regelungszeit!$X$18,IF(($AH103+AS$15)&lt;Regelungszeit!$W$20,Regelungszeit!$X$19,IF(($AH103+AS$15)&lt;Regelungszeit!$W$21,Regelungszeit!$X$20,IF(($AH103+AS$15)&lt;Regelungszeit!$W$22,Regelungszeit!$X$21,IF(($AH103+AS$15)&lt;Regelungszeit!$W$23,Regelungszeit!$X$22,Regelungszeit!$X$23)))))))))</f>
        <v>#N/A</v>
      </c>
      <c r="AT103" s="81" t="e">
        <f>IF(($AH103+AT$15)&lt;Regelungszeit!$W$15,Regelungszeit!$X$14,IF(($AH103+AT$15)&lt;Regelungszeit!$W$16,Regelungszeit!$X$15,IF(($AH103+AT$15)&lt;Regelungszeit!$W$17,Regelungszeit!$X$16,IF(($AH103+AT$15)&lt;Regelungszeit!$W$18,Regelungszeit!$X$17,IF(($AH103+AT$15)&lt;Regelungszeit!$W$19,Regelungszeit!$X$18,IF(($AH103+AT$15)&lt;Regelungszeit!$W$20,Regelungszeit!$X$19,IF(($AH103+AT$15)&lt;Regelungszeit!$W$21,Regelungszeit!$X$20,IF(($AH103+AT$15)&lt;Regelungszeit!$W$22,Regelungszeit!$X$21,IF(($AH103+AT$15)&lt;Regelungszeit!$W$23,Regelungszeit!$X$22,Regelungszeit!$X$23)))))))))</f>
        <v>#N/A</v>
      </c>
      <c r="AU103" s="81" t="e">
        <f>IF(($AH103+AU$15)&lt;Regelungszeit!$W$15,Regelungszeit!$X$14,IF(($AH103+AU$15)&lt;Regelungszeit!$W$16,Regelungszeit!$X$15,IF(($AH103+AU$15)&lt;Regelungszeit!$W$17,Regelungszeit!$X$16,IF(($AH103+AU$15)&lt;Regelungszeit!$W$18,Regelungszeit!$X$17,IF(($AH103+AU$15)&lt;Regelungszeit!$W$19,Regelungszeit!$X$18,IF(($AH103+AU$15)&lt;Regelungszeit!$W$20,Regelungszeit!$X$19,IF(($AH103+AU$15)&lt;Regelungszeit!$W$21,Regelungszeit!$X$20,IF(($AH103+AU$15)&lt;Regelungszeit!$W$22,Regelungszeit!$X$21,IF(($AH103+AU$15)&lt;Regelungszeit!$W$23,Regelungszeit!$X$22,Regelungszeit!$X$23)))))))))</f>
        <v>#N/A</v>
      </c>
      <c r="AV103" s="81" t="e">
        <f>IF(($AH103+AV$15)&lt;Regelungszeit!$W$15,Regelungszeit!$X$14,IF(($AH103+AV$15)&lt;Regelungszeit!$W$16,Regelungszeit!$X$15,IF(($AH103+AV$15)&lt;Regelungszeit!$W$17,Regelungszeit!$X$16,IF(($AH103+AV$15)&lt;Regelungszeit!$W$18,Regelungszeit!$X$17,IF(($AH103+AV$15)&lt;Regelungszeit!$W$19,Regelungszeit!$X$18,IF(($AH103+AV$15)&lt;Regelungszeit!$W$20,Regelungszeit!$X$19,IF(($AH103+AV$15)&lt;Regelungszeit!$W$21,Regelungszeit!$X$20,IF(($AH103+AV$15)&lt;Regelungszeit!$W$22,Regelungszeit!$X$21,IF(($AH103+AV$15)&lt;Regelungszeit!$W$23,Regelungszeit!$X$22,Regelungszeit!$X$23)))))))))</f>
        <v>#N/A</v>
      </c>
      <c r="AW103" s="81" t="e">
        <f>IF(($AH103+AW$15)&lt;Regelungszeit!$W$15,Regelungszeit!$X$14,IF(($AH103+AW$15)&lt;Regelungszeit!$W$16,Regelungszeit!$X$15,IF(($AH103+AW$15)&lt;Regelungszeit!$W$17,Regelungszeit!$X$16,IF(($AH103+AW$15)&lt;Regelungszeit!$W$18,Regelungszeit!$X$17,IF(($AH103+AW$15)&lt;Regelungszeit!$W$19,Regelungszeit!$X$18,IF(($AH103+AW$15)&lt;Regelungszeit!$W$20,Regelungszeit!$X$19,IF(($AH103+AW$15)&lt;Regelungszeit!$W$21,Regelungszeit!$X$20,IF(($AH103+AW$15)&lt;Regelungszeit!$W$22,Regelungszeit!$X$21,IF(($AH103+AW$15)&lt;Regelungszeit!$W$23,Regelungszeit!$X$22,Regelungszeit!$X$23)))))))))</f>
        <v>#N/A</v>
      </c>
      <c r="AX103" s="82" t="e">
        <f t="shared" si="31"/>
        <v>#N/A</v>
      </c>
    </row>
    <row r="104" spans="1:50">
      <c r="A104" s="56" t="e">
        <f>IF(B104=Regelungszeit!$F$31,"Ende Regelung",IF(B104=Regelungszeit!$F$32,"Ende Hochfahrrampe",""))</f>
        <v>#N/A</v>
      </c>
      <c r="B104" s="57">
        <v>90</v>
      </c>
      <c r="C104" s="58" t="e">
        <f t="shared" si="32"/>
        <v>#N/A</v>
      </c>
      <c r="D104" s="59" t="e">
        <f t="shared" si="33"/>
        <v>#N/A</v>
      </c>
      <c r="E104" s="155"/>
      <c r="F104" s="247" t="e">
        <f>MATCH(INT(C104),Zuteilung!A:A,0)</f>
        <v>#N/A</v>
      </c>
      <c r="G104" s="61" t="e">
        <f>IF(OR(C104&lt;INDEX(Zuteilung!C:C,F104),C104&gt;INDEX(Zuteilung!D:D,F104)),FALSE,TRUE)</f>
        <v>#N/A</v>
      </c>
      <c r="H104" s="60" t="e">
        <f>IF(B104&lt;=Regelungszeit!$F$32,H103+Regelungszeit!$F$28,"")</f>
        <v>#N/A</v>
      </c>
      <c r="I104" s="60"/>
      <c r="J104" s="60"/>
      <c r="K104" s="60"/>
      <c r="L104" s="61" t="e">
        <f t="shared" si="22"/>
        <v>#N/A</v>
      </c>
      <c r="M104" s="106" t="e">
        <f t="shared" si="24"/>
        <v>#N/A</v>
      </c>
      <c r="N104" s="61" t="e">
        <f>IF(M104="","",IF(M104=1,0,IF(M104=1,0,Dateneingabe!$G$10*M104)))</f>
        <v>#N/A</v>
      </c>
      <c r="O104" s="252">
        <f t="shared" si="28"/>
        <v>0</v>
      </c>
      <c r="P104" s="63">
        <f>IF(O104="","",O104*(Dateneingabe!$G$10/100))</f>
        <v>0</v>
      </c>
      <c r="Q104" s="63">
        <f t="shared" si="29"/>
        <v>0</v>
      </c>
      <c r="R104" s="63" t="e">
        <f>IF(C104="","",IF(Dateneingabe!$G$17&lt;40909,Zeitreihe!P104,Zeitreihe!Q104))</f>
        <v>#N/A</v>
      </c>
      <c r="S104" s="68" t="str">
        <f>IF($T$14=0,"",IF(H104="","",IF(E104="","Ist-Arbeit fehlt",IF(L104&gt;Dateneingabe!$G$8,"Ist-Arbeit unplausibel",""))))</f>
        <v/>
      </c>
      <c r="T104" s="30">
        <f t="shared" si="23"/>
        <v>0</v>
      </c>
      <c r="U104" s="30">
        <f t="shared" si="25"/>
        <v>0</v>
      </c>
      <c r="X104" s="80"/>
      <c r="Y104" s="79"/>
      <c r="Z104" s="81"/>
      <c r="AA104" s="81"/>
      <c r="AB104" s="81"/>
      <c r="AC104" s="81"/>
      <c r="AD104" s="81"/>
      <c r="AE104" s="81"/>
      <c r="AF104" s="30" t="e">
        <f t="shared" si="26"/>
        <v>#N/A</v>
      </c>
      <c r="AG104" s="80" t="e">
        <f t="shared" si="30"/>
        <v>#N/A</v>
      </c>
      <c r="AH104" s="79" t="e">
        <f t="shared" si="27"/>
        <v>#N/A</v>
      </c>
      <c r="AI104" s="81" t="e">
        <f>IF(($AH104+AI$15)&lt;Regelungszeit!$W$15,Regelungszeit!$X$14,IF(($AH104+AI$15)&lt;Regelungszeit!$W$16,Regelungszeit!$X$15,IF(($AH104+AI$15)&lt;Regelungszeit!$W$17,Regelungszeit!$X$16,IF(($AH104+AI$15)&lt;Regelungszeit!$W$18,Regelungszeit!$X$17,IF(($AH104+AI$15)&lt;Regelungszeit!$W$19,Regelungszeit!$X$18,IF(($AH104+AI$15)&lt;Regelungszeit!$W$20,Regelungszeit!$X$19,IF(($AH104+AI$15)&lt;Regelungszeit!$W$21,Regelungszeit!$X$20,IF(($AH104+AI$15)&lt;Regelungszeit!$W$22,Regelungszeit!$X$21,IF(($AH104+AI$15)&lt;Regelungszeit!$W$23,Regelungszeit!$X$22,Regelungszeit!$X$23)))))))))</f>
        <v>#N/A</v>
      </c>
      <c r="AJ104" s="81" t="e">
        <f>IF(($AH104+AJ$15)&lt;Regelungszeit!$W$15,Regelungszeit!$X$14,IF(($AH104+AJ$15)&lt;Regelungszeit!$W$16,Regelungszeit!$X$15,IF(($AH104+AJ$15)&lt;Regelungszeit!$W$17,Regelungszeit!$X$16,IF(($AH104+AJ$15)&lt;Regelungszeit!$W$18,Regelungszeit!$X$17,IF(($AH104+AJ$15)&lt;Regelungszeit!$W$19,Regelungszeit!$X$18,IF(($AH104+AJ$15)&lt;Regelungszeit!$W$20,Regelungszeit!$X$19,IF(($AH104+AJ$15)&lt;Regelungszeit!$W$21,Regelungszeit!$X$20,IF(($AH104+AJ$15)&lt;Regelungszeit!$W$22,Regelungszeit!$X$21,IF(($AH104+AJ$15)&lt;Regelungszeit!$W$23,Regelungszeit!$X$22,Regelungszeit!$X$23)))))))))</f>
        <v>#N/A</v>
      </c>
      <c r="AK104" s="81" t="e">
        <f>IF(($AH104+AK$15)&lt;Regelungszeit!$W$15,Regelungszeit!$X$14,IF(($AH104+AK$15)&lt;Regelungszeit!$W$16,Regelungszeit!$X$15,IF(($AH104+AK$15)&lt;Regelungszeit!$W$17,Regelungszeit!$X$16,IF(($AH104+AK$15)&lt;Regelungszeit!$W$18,Regelungszeit!$X$17,IF(($AH104+AK$15)&lt;Regelungszeit!$W$19,Regelungszeit!$X$18,IF(($AH104+AK$15)&lt;Regelungszeit!$W$20,Regelungszeit!$X$19,IF(($AH104+AK$15)&lt;Regelungszeit!$W$21,Regelungszeit!$X$20,IF(($AH104+AK$15)&lt;Regelungszeit!$W$22,Regelungszeit!$X$21,IF(($AH104+AK$15)&lt;Regelungszeit!$W$23,Regelungszeit!$X$22,Regelungszeit!$X$23)))))))))</f>
        <v>#N/A</v>
      </c>
      <c r="AL104" s="81" t="e">
        <f>IF(($AH104+AL$15)&lt;Regelungszeit!$W$15,Regelungszeit!$X$14,IF(($AH104+AL$15)&lt;Regelungszeit!$W$16,Regelungszeit!$X$15,IF(($AH104+AL$15)&lt;Regelungszeit!$W$17,Regelungszeit!$X$16,IF(($AH104+AL$15)&lt;Regelungszeit!$W$18,Regelungszeit!$X$17,IF(($AH104+AL$15)&lt;Regelungszeit!$W$19,Regelungszeit!$X$18,IF(($AH104+AL$15)&lt;Regelungszeit!$W$20,Regelungszeit!$X$19,IF(($AH104+AL$15)&lt;Regelungszeit!$W$21,Regelungszeit!$X$20,IF(($AH104+AL$15)&lt;Regelungszeit!$W$22,Regelungszeit!$X$21,IF(($AH104+AL$15)&lt;Regelungszeit!$W$23,Regelungszeit!$X$22,Regelungszeit!$X$23)))))))))</f>
        <v>#N/A</v>
      </c>
      <c r="AM104" s="81" t="e">
        <f>IF(($AH104+AM$15)&lt;Regelungszeit!$W$15,Regelungszeit!$X$14,IF(($AH104+AM$15)&lt;Regelungszeit!$W$16,Regelungszeit!$X$15,IF(($AH104+AM$15)&lt;Regelungszeit!$W$17,Regelungszeit!$X$16,IF(($AH104+AM$15)&lt;Regelungszeit!$W$18,Regelungszeit!$X$17,IF(($AH104+AM$15)&lt;Regelungszeit!$W$19,Regelungszeit!$X$18,IF(($AH104+AM$15)&lt;Regelungszeit!$W$20,Regelungszeit!$X$19,IF(($AH104+AM$15)&lt;Regelungszeit!$W$21,Regelungszeit!$X$20,IF(($AH104+AM$15)&lt;Regelungszeit!$W$22,Regelungszeit!$X$21,IF(($AH104+AM$15)&lt;Regelungszeit!$W$23,Regelungszeit!$X$22,Regelungszeit!$X$23)))))))))</f>
        <v>#N/A</v>
      </c>
      <c r="AN104" s="81" t="e">
        <f>IF(($AH104+AN$15)&lt;Regelungszeit!$W$15,Regelungszeit!$X$14,IF(($AH104+AN$15)&lt;Regelungszeit!$W$16,Regelungszeit!$X$15,IF(($AH104+AN$15)&lt;Regelungszeit!$W$17,Regelungszeit!$X$16,IF(($AH104+AN$15)&lt;Regelungszeit!$W$18,Regelungszeit!$X$17,IF(($AH104+AN$15)&lt;Regelungszeit!$W$19,Regelungszeit!$X$18,IF(($AH104+AN$15)&lt;Regelungszeit!$W$20,Regelungszeit!$X$19,IF(($AH104+AN$15)&lt;Regelungszeit!$W$21,Regelungszeit!$X$20,IF(($AH104+AN$15)&lt;Regelungszeit!$W$22,Regelungszeit!$X$21,IF(($AH104+AN$15)&lt;Regelungszeit!$W$23,Regelungszeit!$X$22,Regelungszeit!$X$23)))))))))</f>
        <v>#N/A</v>
      </c>
      <c r="AO104" s="81" t="e">
        <f>IF(($AH104+AO$15)&lt;Regelungszeit!$W$15,Regelungszeit!$X$14,IF(($AH104+AO$15)&lt;Regelungszeit!$W$16,Regelungszeit!$X$15,IF(($AH104+AO$15)&lt;Regelungszeit!$W$17,Regelungszeit!$X$16,IF(($AH104+AO$15)&lt;Regelungszeit!$W$18,Regelungszeit!$X$17,IF(($AH104+AO$15)&lt;Regelungszeit!$W$19,Regelungszeit!$X$18,IF(($AH104+AO$15)&lt;Regelungszeit!$W$20,Regelungszeit!$X$19,IF(($AH104+AO$15)&lt;Regelungszeit!$W$21,Regelungszeit!$X$20,IF(($AH104+AO$15)&lt;Regelungszeit!$W$22,Regelungszeit!$X$21,IF(($AH104+AO$15)&lt;Regelungszeit!$W$23,Regelungszeit!$X$22,Regelungszeit!$X$23)))))))))</f>
        <v>#N/A</v>
      </c>
      <c r="AP104" s="81" t="e">
        <f>IF(($AH104+AP$15)&lt;Regelungszeit!$W$15,Regelungszeit!$X$14,IF(($AH104+AP$15)&lt;Regelungszeit!$W$16,Regelungszeit!$X$15,IF(($AH104+AP$15)&lt;Regelungszeit!$W$17,Regelungszeit!$X$16,IF(($AH104+AP$15)&lt;Regelungszeit!$W$18,Regelungszeit!$X$17,IF(($AH104+AP$15)&lt;Regelungszeit!$W$19,Regelungszeit!$X$18,IF(($AH104+AP$15)&lt;Regelungszeit!$W$20,Regelungszeit!$X$19,IF(($AH104+AP$15)&lt;Regelungszeit!$W$21,Regelungszeit!$X$20,IF(($AH104+AP$15)&lt;Regelungszeit!$W$22,Regelungszeit!$X$21,IF(($AH104+AP$15)&lt;Regelungszeit!$W$23,Regelungszeit!$X$22,Regelungszeit!$X$23)))))))))</f>
        <v>#N/A</v>
      </c>
      <c r="AQ104" s="81" t="e">
        <f>IF(($AH104+AQ$15)&lt;Regelungszeit!$W$15,Regelungszeit!$X$14,IF(($AH104+AQ$15)&lt;Regelungszeit!$W$16,Regelungszeit!$X$15,IF(($AH104+AQ$15)&lt;Regelungszeit!$W$17,Regelungszeit!$X$16,IF(($AH104+AQ$15)&lt;Regelungszeit!$W$18,Regelungszeit!$X$17,IF(($AH104+AQ$15)&lt;Regelungszeit!$W$19,Regelungszeit!$X$18,IF(($AH104+AQ$15)&lt;Regelungszeit!$W$20,Regelungszeit!$X$19,IF(($AH104+AQ$15)&lt;Regelungszeit!$W$21,Regelungszeit!$X$20,IF(($AH104+AQ$15)&lt;Regelungszeit!$W$22,Regelungszeit!$X$21,IF(($AH104+AQ$15)&lt;Regelungszeit!$W$23,Regelungszeit!$X$22,Regelungszeit!$X$23)))))))))</f>
        <v>#N/A</v>
      </c>
      <c r="AR104" s="81" t="e">
        <f>IF(($AH104+AR$15)&lt;Regelungszeit!$W$15,Regelungszeit!$X$14,IF(($AH104+AR$15)&lt;Regelungszeit!$W$16,Regelungszeit!$X$15,IF(($AH104+AR$15)&lt;Regelungszeit!$W$17,Regelungszeit!$X$16,IF(($AH104+AR$15)&lt;Regelungszeit!$W$18,Regelungszeit!$X$17,IF(($AH104+AR$15)&lt;Regelungszeit!$W$19,Regelungszeit!$X$18,IF(($AH104+AR$15)&lt;Regelungszeit!$W$20,Regelungszeit!$X$19,IF(($AH104+AR$15)&lt;Regelungszeit!$W$21,Regelungszeit!$X$20,IF(($AH104+AR$15)&lt;Regelungszeit!$W$22,Regelungszeit!$X$21,IF(($AH104+AR$15)&lt;Regelungszeit!$W$23,Regelungszeit!$X$22,Regelungszeit!$X$23)))))))))</f>
        <v>#N/A</v>
      </c>
      <c r="AS104" s="81" t="e">
        <f>IF(($AH104+AS$15)&lt;Regelungszeit!$W$15,Regelungszeit!$X$14,IF(($AH104+AS$15)&lt;Regelungszeit!$W$16,Regelungszeit!$X$15,IF(($AH104+AS$15)&lt;Regelungszeit!$W$17,Regelungszeit!$X$16,IF(($AH104+AS$15)&lt;Regelungszeit!$W$18,Regelungszeit!$X$17,IF(($AH104+AS$15)&lt;Regelungszeit!$W$19,Regelungszeit!$X$18,IF(($AH104+AS$15)&lt;Regelungszeit!$W$20,Regelungszeit!$X$19,IF(($AH104+AS$15)&lt;Regelungszeit!$W$21,Regelungszeit!$X$20,IF(($AH104+AS$15)&lt;Regelungszeit!$W$22,Regelungszeit!$X$21,IF(($AH104+AS$15)&lt;Regelungszeit!$W$23,Regelungszeit!$X$22,Regelungszeit!$X$23)))))))))</f>
        <v>#N/A</v>
      </c>
      <c r="AT104" s="81" t="e">
        <f>IF(($AH104+AT$15)&lt;Regelungszeit!$W$15,Regelungszeit!$X$14,IF(($AH104+AT$15)&lt;Regelungszeit!$W$16,Regelungszeit!$X$15,IF(($AH104+AT$15)&lt;Regelungszeit!$W$17,Regelungszeit!$X$16,IF(($AH104+AT$15)&lt;Regelungszeit!$W$18,Regelungszeit!$X$17,IF(($AH104+AT$15)&lt;Regelungszeit!$W$19,Regelungszeit!$X$18,IF(($AH104+AT$15)&lt;Regelungszeit!$W$20,Regelungszeit!$X$19,IF(($AH104+AT$15)&lt;Regelungszeit!$W$21,Regelungszeit!$X$20,IF(($AH104+AT$15)&lt;Regelungszeit!$W$22,Regelungszeit!$X$21,IF(($AH104+AT$15)&lt;Regelungszeit!$W$23,Regelungszeit!$X$22,Regelungszeit!$X$23)))))))))</f>
        <v>#N/A</v>
      </c>
      <c r="AU104" s="81" t="e">
        <f>IF(($AH104+AU$15)&lt;Regelungszeit!$W$15,Regelungszeit!$X$14,IF(($AH104+AU$15)&lt;Regelungszeit!$W$16,Regelungszeit!$X$15,IF(($AH104+AU$15)&lt;Regelungszeit!$W$17,Regelungszeit!$X$16,IF(($AH104+AU$15)&lt;Regelungszeit!$W$18,Regelungszeit!$X$17,IF(($AH104+AU$15)&lt;Regelungszeit!$W$19,Regelungszeit!$X$18,IF(($AH104+AU$15)&lt;Regelungszeit!$W$20,Regelungszeit!$X$19,IF(($AH104+AU$15)&lt;Regelungszeit!$W$21,Regelungszeit!$X$20,IF(($AH104+AU$15)&lt;Regelungszeit!$W$22,Regelungszeit!$X$21,IF(($AH104+AU$15)&lt;Regelungszeit!$W$23,Regelungszeit!$X$22,Regelungszeit!$X$23)))))))))</f>
        <v>#N/A</v>
      </c>
      <c r="AV104" s="81" t="e">
        <f>IF(($AH104+AV$15)&lt;Regelungszeit!$W$15,Regelungszeit!$X$14,IF(($AH104+AV$15)&lt;Regelungszeit!$W$16,Regelungszeit!$X$15,IF(($AH104+AV$15)&lt;Regelungszeit!$W$17,Regelungszeit!$X$16,IF(($AH104+AV$15)&lt;Regelungszeit!$W$18,Regelungszeit!$X$17,IF(($AH104+AV$15)&lt;Regelungszeit!$W$19,Regelungszeit!$X$18,IF(($AH104+AV$15)&lt;Regelungszeit!$W$20,Regelungszeit!$X$19,IF(($AH104+AV$15)&lt;Regelungszeit!$W$21,Regelungszeit!$X$20,IF(($AH104+AV$15)&lt;Regelungszeit!$W$22,Regelungszeit!$X$21,IF(($AH104+AV$15)&lt;Regelungszeit!$W$23,Regelungszeit!$X$22,Regelungszeit!$X$23)))))))))</f>
        <v>#N/A</v>
      </c>
      <c r="AW104" s="81" t="e">
        <f>IF(($AH104+AW$15)&lt;Regelungszeit!$W$15,Regelungszeit!$X$14,IF(($AH104+AW$15)&lt;Regelungszeit!$W$16,Regelungszeit!$X$15,IF(($AH104+AW$15)&lt;Regelungszeit!$W$17,Regelungszeit!$X$16,IF(($AH104+AW$15)&lt;Regelungszeit!$W$18,Regelungszeit!$X$17,IF(($AH104+AW$15)&lt;Regelungszeit!$W$19,Regelungszeit!$X$18,IF(($AH104+AW$15)&lt;Regelungszeit!$W$20,Regelungszeit!$X$19,IF(($AH104+AW$15)&lt;Regelungszeit!$W$21,Regelungszeit!$X$20,IF(($AH104+AW$15)&lt;Regelungszeit!$W$22,Regelungszeit!$X$21,IF(($AH104+AW$15)&lt;Regelungszeit!$W$23,Regelungszeit!$X$22,Regelungszeit!$X$23)))))))))</f>
        <v>#N/A</v>
      </c>
      <c r="AX104" s="82" t="e">
        <f t="shared" si="31"/>
        <v>#N/A</v>
      </c>
    </row>
    <row r="105" spans="1:50">
      <c r="A105" s="56" t="e">
        <f>IF(B105=Regelungszeit!$F$31,"Ende Regelung",IF(B105=Regelungszeit!$F$32,"Ende Hochfahrrampe",""))</f>
        <v>#N/A</v>
      </c>
      <c r="B105" s="57">
        <v>91</v>
      </c>
      <c r="C105" s="58" t="e">
        <f t="shared" si="32"/>
        <v>#N/A</v>
      </c>
      <c r="D105" s="59" t="e">
        <f t="shared" si="33"/>
        <v>#N/A</v>
      </c>
      <c r="E105" s="155"/>
      <c r="F105" s="247" t="e">
        <f>MATCH(INT(C105),Zuteilung!A:A,0)</f>
        <v>#N/A</v>
      </c>
      <c r="G105" s="61" t="e">
        <f>IF(OR(C105&lt;INDEX(Zuteilung!C:C,F105),C105&gt;INDEX(Zuteilung!D:D,F105)),FALSE,TRUE)</f>
        <v>#N/A</v>
      </c>
      <c r="H105" s="60" t="e">
        <f>IF(B105&lt;=Regelungszeit!$F$32,H104+Regelungszeit!$F$28,"")</f>
        <v>#N/A</v>
      </c>
      <c r="I105" s="60"/>
      <c r="J105" s="60"/>
      <c r="K105" s="60"/>
      <c r="L105" s="61" t="e">
        <f t="shared" si="22"/>
        <v>#N/A</v>
      </c>
      <c r="M105" s="106" t="e">
        <f t="shared" si="24"/>
        <v>#N/A</v>
      </c>
      <c r="N105" s="61" t="e">
        <f>IF(M105="","",IF(M105=1,0,IF(M105=1,0,Dateneingabe!$G$10*M105)))</f>
        <v>#N/A</v>
      </c>
      <c r="O105" s="252">
        <f t="shared" si="28"/>
        <v>0</v>
      </c>
      <c r="P105" s="63">
        <f>IF(O105="","",O105*(Dateneingabe!$G$10/100))</f>
        <v>0</v>
      </c>
      <c r="Q105" s="63">
        <f t="shared" si="29"/>
        <v>0</v>
      </c>
      <c r="R105" s="63" t="e">
        <f>IF(C105="","",IF(Dateneingabe!$G$17&lt;40909,Zeitreihe!P105,Zeitreihe!Q105))</f>
        <v>#N/A</v>
      </c>
      <c r="S105" s="68" t="str">
        <f>IF($T$14=0,"",IF(H105="","",IF(E105="","Ist-Arbeit fehlt",IF(L105&gt;Dateneingabe!$G$8,"Ist-Arbeit unplausibel",""))))</f>
        <v/>
      </c>
      <c r="T105" s="30">
        <f t="shared" si="23"/>
        <v>0</v>
      </c>
      <c r="U105" s="30">
        <f t="shared" si="25"/>
        <v>0</v>
      </c>
      <c r="X105" s="80"/>
      <c r="Y105" s="79"/>
      <c r="Z105" s="81"/>
      <c r="AA105" s="81"/>
      <c r="AB105" s="81"/>
      <c r="AC105" s="81"/>
      <c r="AD105" s="81"/>
      <c r="AE105" s="81"/>
      <c r="AF105" s="30" t="e">
        <f t="shared" si="26"/>
        <v>#N/A</v>
      </c>
      <c r="AG105" s="80" t="e">
        <f t="shared" si="30"/>
        <v>#N/A</v>
      </c>
      <c r="AH105" s="79" t="e">
        <f t="shared" si="27"/>
        <v>#N/A</v>
      </c>
      <c r="AI105" s="81" t="e">
        <f>IF(($AH105+AI$15)&lt;Regelungszeit!$W$15,Regelungszeit!$X$14,IF(($AH105+AI$15)&lt;Regelungszeit!$W$16,Regelungszeit!$X$15,IF(($AH105+AI$15)&lt;Regelungszeit!$W$17,Regelungszeit!$X$16,IF(($AH105+AI$15)&lt;Regelungszeit!$W$18,Regelungszeit!$X$17,IF(($AH105+AI$15)&lt;Regelungszeit!$W$19,Regelungszeit!$X$18,IF(($AH105+AI$15)&lt;Regelungszeit!$W$20,Regelungszeit!$X$19,IF(($AH105+AI$15)&lt;Regelungszeit!$W$21,Regelungszeit!$X$20,IF(($AH105+AI$15)&lt;Regelungszeit!$W$22,Regelungszeit!$X$21,IF(($AH105+AI$15)&lt;Regelungszeit!$W$23,Regelungszeit!$X$22,Regelungszeit!$X$23)))))))))</f>
        <v>#N/A</v>
      </c>
      <c r="AJ105" s="81" t="e">
        <f>IF(($AH105+AJ$15)&lt;Regelungszeit!$W$15,Regelungszeit!$X$14,IF(($AH105+AJ$15)&lt;Regelungszeit!$W$16,Regelungszeit!$X$15,IF(($AH105+AJ$15)&lt;Regelungszeit!$W$17,Regelungszeit!$X$16,IF(($AH105+AJ$15)&lt;Regelungszeit!$W$18,Regelungszeit!$X$17,IF(($AH105+AJ$15)&lt;Regelungszeit!$W$19,Regelungszeit!$X$18,IF(($AH105+AJ$15)&lt;Regelungszeit!$W$20,Regelungszeit!$X$19,IF(($AH105+AJ$15)&lt;Regelungszeit!$W$21,Regelungszeit!$X$20,IF(($AH105+AJ$15)&lt;Regelungszeit!$W$22,Regelungszeit!$X$21,IF(($AH105+AJ$15)&lt;Regelungszeit!$W$23,Regelungszeit!$X$22,Regelungszeit!$X$23)))))))))</f>
        <v>#N/A</v>
      </c>
      <c r="AK105" s="81" t="e">
        <f>IF(($AH105+AK$15)&lt;Regelungszeit!$W$15,Regelungszeit!$X$14,IF(($AH105+AK$15)&lt;Regelungszeit!$W$16,Regelungszeit!$X$15,IF(($AH105+AK$15)&lt;Regelungszeit!$W$17,Regelungszeit!$X$16,IF(($AH105+AK$15)&lt;Regelungszeit!$W$18,Regelungszeit!$X$17,IF(($AH105+AK$15)&lt;Regelungszeit!$W$19,Regelungszeit!$X$18,IF(($AH105+AK$15)&lt;Regelungszeit!$W$20,Regelungszeit!$X$19,IF(($AH105+AK$15)&lt;Regelungszeit!$W$21,Regelungszeit!$X$20,IF(($AH105+AK$15)&lt;Regelungszeit!$W$22,Regelungszeit!$X$21,IF(($AH105+AK$15)&lt;Regelungszeit!$W$23,Regelungszeit!$X$22,Regelungszeit!$X$23)))))))))</f>
        <v>#N/A</v>
      </c>
      <c r="AL105" s="81" t="e">
        <f>IF(($AH105+AL$15)&lt;Regelungszeit!$W$15,Regelungszeit!$X$14,IF(($AH105+AL$15)&lt;Regelungszeit!$W$16,Regelungszeit!$X$15,IF(($AH105+AL$15)&lt;Regelungszeit!$W$17,Regelungszeit!$X$16,IF(($AH105+AL$15)&lt;Regelungszeit!$W$18,Regelungszeit!$X$17,IF(($AH105+AL$15)&lt;Regelungszeit!$W$19,Regelungszeit!$X$18,IF(($AH105+AL$15)&lt;Regelungszeit!$W$20,Regelungszeit!$X$19,IF(($AH105+AL$15)&lt;Regelungszeit!$W$21,Regelungszeit!$X$20,IF(($AH105+AL$15)&lt;Regelungszeit!$W$22,Regelungszeit!$X$21,IF(($AH105+AL$15)&lt;Regelungszeit!$W$23,Regelungszeit!$X$22,Regelungszeit!$X$23)))))))))</f>
        <v>#N/A</v>
      </c>
      <c r="AM105" s="81" t="e">
        <f>IF(($AH105+AM$15)&lt;Regelungszeit!$W$15,Regelungszeit!$X$14,IF(($AH105+AM$15)&lt;Regelungszeit!$W$16,Regelungszeit!$X$15,IF(($AH105+AM$15)&lt;Regelungszeit!$W$17,Regelungszeit!$X$16,IF(($AH105+AM$15)&lt;Regelungszeit!$W$18,Regelungszeit!$X$17,IF(($AH105+AM$15)&lt;Regelungszeit!$W$19,Regelungszeit!$X$18,IF(($AH105+AM$15)&lt;Regelungszeit!$W$20,Regelungszeit!$X$19,IF(($AH105+AM$15)&lt;Regelungszeit!$W$21,Regelungszeit!$X$20,IF(($AH105+AM$15)&lt;Regelungszeit!$W$22,Regelungszeit!$X$21,IF(($AH105+AM$15)&lt;Regelungszeit!$W$23,Regelungszeit!$X$22,Regelungszeit!$X$23)))))))))</f>
        <v>#N/A</v>
      </c>
      <c r="AN105" s="81" t="e">
        <f>IF(($AH105+AN$15)&lt;Regelungszeit!$W$15,Regelungszeit!$X$14,IF(($AH105+AN$15)&lt;Regelungszeit!$W$16,Regelungszeit!$X$15,IF(($AH105+AN$15)&lt;Regelungszeit!$W$17,Regelungszeit!$X$16,IF(($AH105+AN$15)&lt;Regelungszeit!$W$18,Regelungszeit!$X$17,IF(($AH105+AN$15)&lt;Regelungszeit!$W$19,Regelungszeit!$X$18,IF(($AH105+AN$15)&lt;Regelungszeit!$W$20,Regelungszeit!$X$19,IF(($AH105+AN$15)&lt;Regelungszeit!$W$21,Regelungszeit!$X$20,IF(($AH105+AN$15)&lt;Regelungszeit!$W$22,Regelungszeit!$X$21,IF(($AH105+AN$15)&lt;Regelungszeit!$W$23,Regelungszeit!$X$22,Regelungszeit!$X$23)))))))))</f>
        <v>#N/A</v>
      </c>
      <c r="AO105" s="81" t="e">
        <f>IF(($AH105+AO$15)&lt;Regelungszeit!$W$15,Regelungszeit!$X$14,IF(($AH105+AO$15)&lt;Regelungszeit!$W$16,Regelungszeit!$X$15,IF(($AH105+AO$15)&lt;Regelungszeit!$W$17,Regelungszeit!$X$16,IF(($AH105+AO$15)&lt;Regelungszeit!$W$18,Regelungszeit!$X$17,IF(($AH105+AO$15)&lt;Regelungszeit!$W$19,Regelungszeit!$X$18,IF(($AH105+AO$15)&lt;Regelungszeit!$W$20,Regelungszeit!$X$19,IF(($AH105+AO$15)&lt;Regelungszeit!$W$21,Regelungszeit!$X$20,IF(($AH105+AO$15)&lt;Regelungszeit!$W$22,Regelungszeit!$X$21,IF(($AH105+AO$15)&lt;Regelungszeit!$W$23,Regelungszeit!$X$22,Regelungszeit!$X$23)))))))))</f>
        <v>#N/A</v>
      </c>
      <c r="AP105" s="81" t="e">
        <f>IF(($AH105+AP$15)&lt;Regelungszeit!$W$15,Regelungszeit!$X$14,IF(($AH105+AP$15)&lt;Regelungszeit!$W$16,Regelungszeit!$X$15,IF(($AH105+AP$15)&lt;Regelungszeit!$W$17,Regelungszeit!$X$16,IF(($AH105+AP$15)&lt;Regelungszeit!$W$18,Regelungszeit!$X$17,IF(($AH105+AP$15)&lt;Regelungszeit!$W$19,Regelungszeit!$X$18,IF(($AH105+AP$15)&lt;Regelungszeit!$W$20,Regelungszeit!$X$19,IF(($AH105+AP$15)&lt;Regelungszeit!$W$21,Regelungszeit!$X$20,IF(($AH105+AP$15)&lt;Regelungszeit!$W$22,Regelungszeit!$X$21,IF(($AH105+AP$15)&lt;Regelungszeit!$W$23,Regelungszeit!$X$22,Regelungszeit!$X$23)))))))))</f>
        <v>#N/A</v>
      </c>
      <c r="AQ105" s="81" t="e">
        <f>IF(($AH105+AQ$15)&lt;Regelungszeit!$W$15,Regelungszeit!$X$14,IF(($AH105+AQ$15)&lt;Regelungszeit!$W$16,Regelungszeit!$X$15,IF(($AH105+AQ$15)&lt;Regelungszeit!$W$17,Regelungszeit!$X$16,IF(($AH105+AQ$15)&lt;Regelungszeit!$W$18,Regelungszeit!$X$17,IF(($AH105+AQ$15)&lt;Regelungszeit!$W$19,Regelungszeit!$X$18,IF(($AH105+AQ$15)&lt;Regelungszeit!$W$20,Regelungszeit!$X$19,IF(($AH105+AQ$15)&lt;Regelungszeit!$W$21,Regelungszeit!$X$20,IF(($AH105+AQ$15)&lt;Regelungszeit!$W$22,Regelungszeit!$X$21,IF(($AH105+AQ$15)&lt;Regelungszeit!$W$23,Regelungszeit!$X$22,Regelungszeit!$X$23)))))))))</f>
        <v>#N/A</v>
      </c>
      <c r="AR105" s="81" t="e">
        <f>IF(($AH105+AR$15)&lt;Regelungszeit!$W$15,Regelungszeit!$X$14,IF(($AH105+AR$15)&lt;Regelungszeit!$W$16,Regelungszeit!$X$15,IF(($AH105+AR$15)&lt;Regelungszeit!$W$17,Regelungszeit!$X$16,IF(($AH105+AR$15)&lt;Regelungszeit!$W$18,Regelungszeit!$X$17,IF(($AH105+AR$15)&lt;Regelungszeit!$W$19,Regelungszeit!$X$18,IF(($AH105+AR$15)&lt;Regelungszeit!$W$20,Regelungszeit!$X$19,IF(($AH105+AR$15)&lt;Regelungszeit!$W$21,Regelungszeit!$X$20,IF(($AH105+AR$15)&lt;Regelungszeit!$W$22,Regelungszeit!$X$21,IF(($AH105+AR$15)&lt;Regelungszeit!$W$23,Regelungszeit!$X$22,Regelungszeit!$X$23)))))))))</f>
        <v>#N/A</v>
      </c>
      <c r="AS105" s="81" t="e">
        <f>IF(($AH105+AS$15)&lt;Regelungszeit!$W$15,Regelungszeit!$X$14,IF(($AH105+AS$15)&lt;Regelungszeit!$W$16,Regelungszeit!$X$15,IF(($AH105+AS$15)&lt;Regelungszeit!$W$17,Regelungszeit!$X$16,IF(($AH105+AS$15)&lt;Regelungszeit!$W$18,Regelungszeit!$X$17,IF(($AH105+AS$15)&lt;Regelungszeit!$W$19,Regelungszeit!$X$18,IF(($AH105+AS$15)&lt;Regelungszeit!$W$20,Regelungszeit!$X$19,IF(($AH105+AS$15)&lt;Regelungszeit!$W$21,Regelungszeit!$X$20,IF(($AH105+AS$15)&lt;Regelungszeit!$W$22,Regelungszeit!$X$21,IF(($AH105+AS$15)&lt;Regelungszeit!$W$23,Regelungszeit!$X$22,Regelungszeit!$X$23)))))))))</f>
        <v>#N/A</v>
      </c>
      <c r="AT105" s="81" t="e">
        <f>IF(($AH105+AT$15)&lt;Regelungszeit!$W$15,Regelungszeit!$X$14,IF(($AH105+AT$15)&lt;Regelungszeit!$W$16,Regelungszeit!$X$15,IF(($AH105+AT$15)&lt;Regelungszeit!$W$17,Regelungszeit!$X$16,IF(($AH105+AT$15)&lt;Regelungszeit!$W$18,Regelungszeit!$X$17,IF(($AH105+AT$15)&lt;Regelungszeit!$W$19,Regelungszeit!$X$18,IF(($AH105+AT$15)&lt;Regelungszeit!$W$20,Regelungszeit!$X$19,IF(($AH105+AT$15)&lt;Regelungszeit!$W$21,Regelungszeit!$X$20,IF(($AH105+AT$15)&lt;Regelungszeit!$W$22,Regelungszeit!$X$21,IF(($AH105+AT$15)&lt;Regelungszeit!$W$23,Regelungszeit!$X$22,Regelungszeit!$X$23)))))))))</f>
        <v>#N/A</v>
      </c>
      <c r="AU105" s="81" t="e">
        <f>IF(($AH105+AU$15)&lt;Regelungszeit!$W$15,Regelungszeit!$X$14,IF(($AH105+AU$15)&lt;Regelungszeit!$W$16,Regelungszeit!$X$15,IF(($AH105+AU$15)&lt;Regelungszeit!$W$17,Regelungszeit!$X$16,IF(($AH105+AU$15)&lt;Regelungszeit!$W$18,Regelungszeit!$X$17,IF(($AH105+AU$15)&lt;Regelungszeit!$W$19,Regelungszeit!$X$18,IF(($AH105+AU$15)&lt;Regelungszeit!$W$20,Regelungszeit!$X$19,IF(($AH105+AU$15)&lt;Regelungszeit!$W$21,Regelungszeit!$X$20,IF(($AH105+AU$15)&lt;Regelungszeit!$W$22,Regelungszeit!$X$21,IF(($AH105+AU$15)&lt;Regelungszeit!$W$23,Regelungszeit!$X$22,Regelungszeit!$X$23)))))))))</f>
        <v>#N/A</v>
      </c>
      <c r="AV105" s="81" t="e">
        <f>IF(($AH105+AV$15)&lt;Regelungszeit!$W$15,Regelungszeit!$X$14,IF(($AH105+AV$15)&lt;Regelungszeit!$W$16,Regelungszeit!$X$15,IF(($AH105+AV$15)&lt;Regelungszeit!$W$17,Regelungszeit!$X$16,IF(($AH105+AV$15)&lt;Regelungszeit!$W$18,Regelungszeit!$X$17,IF(($AH105+AV$15)&lt;Regelungszeit!$W$19,Regelungszeit!$X$18,IF(($AH105+AV$15)&lt;Regelungszeit!$W$20,Regelungszeit!$X$19,IF(($AH105+AV$15)&lt;Regelungszeit!$W$21,Regelungszeit!$X$20,IF(($AH105+AV$15)&lt;Regelungszeit!$W$22,Regelungszeit!$X$21,IF(($AH105+AV$15)&lt;Regelungszeit!$W$23,Regelungszeit!$X$22,Regelungszeit!$X$23)))))))))</f>
        <v>#N/A</v>
      </c>
      <c r="AW105" s="81" t="e">
        <f>IF(($AH105+AW$15)&lt;Regelungszeit!$W$15,Regelungszeit!$X$14,IF(($AH105+AW$15)&lt;Regelungszeit!$W$16,Regelungszeit!$X$15,IF(($AH105+AW$15)&lt;Regelungszeit!$W$17,Regelungszeit!$X$16,IF(($AH105+AW$15)&lt;Regelungszeit!$W$18,Regelungszeit!$X$17,IF(($AH105+AW$15)&lt;Regelungszeit!$W$19,Regelungszeit!$X$18,IF(($AH105+AW$15)&lt;Regelungszeit!$W$20,Regelungszeit!$X$19,IF(($AH105+AW$15)&lt;Regelungszeit!$W$21,Regelungszeit!$X$20,IF(($AH105+AW$15)&lt;Regelungszeit!$W$22,Regelungszeit!$X$21,IF(($AH105+AW$15)&lt;Regelungszeit!$W$23,Regelungszeit!$X$22,Regelungszeit!$X$23)))))))))</f>
        <v>#N/A</v>
      </c>
      <c r="AX105" s="82" t="e">
        <f t="shared" si="31"/>
        <v>#N/A</v>
      </c>
    </row>
    <row r="106" spans="1:50">
      <c r="A106" s="56" t="e">
        <f>IF(B106=Regelungszeit!$F$31,"Ende Regelung",IF(B106=Regelungszeit!$F$32,"Ende Hochfahrrampe",""))</f>
        <v>#N/A</v>
      </c>
      <c r="B106" s="57">
        <v>92</v>
      </c>
      <c r="C106" s="58" t="e">
        <f t="shared" si="32"/>
        <v>#N/A</v>
      </c>
      <c r="D106" s="59" t="e">
        <f t="shared" si="33"/>
        <v>#N/A</v>
      </c>
      <c r="E106" s="155"/>
      <c r="F106" s="247" t="e">
        <f>MATCH(INT(C106),Zuteilung!A:A,0)</f>
        <v>#N/A</v>
      </c>
      <c r="G106" s="61" t="e">
        <f>IF(OR(C106&lt;INDEX(Zuteilung!C:C,F106),C106&gt;INDEX(Zuteilung!D:D,F106)),FALSE,TRUE)</f>
        <v>#N/A</v>
      </c>
      <c r="H106" s="60" t="e">
        <f>IF(B106&lt;=Regelungszeit!$F$32,H105+Regelungszeit!$F$28,"")</f>
        <v>#N/A</v>
      </c>
      <c r="I106" s="60"/>
      <c r="J106" s="60"/>
      <c r="K106" s="60"/>
      <c r="L106" s="61" t="e">
        <f t="shared" si="22"/>
        <v>#N/A</v>
      </c>
      <c r="M106" s="106" t="e">
        <f t="shared" si="24"/>
        <v>#N/A</v>
      </c>
      <c r="N106" s="61" t="e">
        <f>IF(M106="","",IF(M106=1,0,IF(M106=1,0,Dateneingabe!$G$10*M106)))</f>
        <v>#N/A</v>
      </c>
      <c r="O106" s="252">
        <f t="shared" si="28"/>
        <v>0</v>
      </c>
      <c r="P106" s="63">
        <f>IF(O106="","",O106*(Dateneingabe!$G$10/100))</f>
        <v>0</v>
      </c>
      <c r="Q106" s="63">
        <f t="shared" si="29"/>
        <v>0</v>
      </c>
      <c r="R106" s="63" t="e">
        <f>IF(C106="","",IF(Dateneingabe!$G$17&lt;40909,Zeitreihe!P106,Zeitreihe!Q106))</f>
        <v>#N/A</v>
      </c>
      <c r="S106" s="68" t="str">
        <f>IF($T$14=0,"",IF(H106="","",IF(E106="","Ist-Arbeit fehlt",IF(L106&gt;Dateneingabe!$G$8,"Ist-Arbeit unplausibel",""))))</f>
        <v/>
      </c>
      <c r="T106" s="30">
        <f t="shared" si="23"/>
        <v>0</v>
      </c>
      <c r="U106" s="30">
        <f t="shared" si="25"/>
        <v>0</v>
      </c>
      <c r="X106" s="80"/>
      <c r="Y106" s="79"/>
      <c r="Z106" s="81"/>
      <c r="AA106" s="81"/>
      <c r="AB106" s="81"/>
      <c r="AC106" s="81"/>
      <c r="AD106" s="81"/>
      <c r="AE106" s="81"/>
      <c r="AF106" s="30" t="e">
        <f t="shared" si="26"/>
        <v>#N/A</v>
      </c>
      <c r="AG106" s="80" t="e">
        <f t="shared" si="30"/>
        <v>#N/A</v>
      </c>
      <c r="AH106" s="79" t="e">
        <f t="shared" si="27"/>
        <v>#N/A</v>
      </c>
      <c r="AI106" s="81" t="e">
        <f>IF(($AH106+AI$15)&lt;Regelungszeit!$W$15,Regelungszeit!$X$14,IF(($AH106+AI$15)&lt;Regelungszeit!$W$16,Regelungszeit!$X$15,IF(($AH106+AI$15)&lt;Regelungszeit!$W$17,Regelungszeit!$X$16,IF(($AH106+AI$15)&lt;Regelungszeit!$W$18,Regelungszeit!$X$17,IF(($AH106+AI$15)&lt;Regelungszeit!$W$19,Regelungszeit!$X$18,IF(($AH106+AI$15)&lt;Regelungszeit!$W$20,Regelungszeit!$X$19,IF(($AH106+AI$15)&lt;Regelungszeit!$W$21,Regelungszeit!$X$20,IF(($AH106+AI$15)&lt;Regelungszeit!$W$22,Regelungszeit!$X$21,IF(($AH106+AI$15)&lt;Regelungszeit!$W$23,Regelungszeit!$X$22,Regelungszeit!$X$23)))))))))</f>
        <v>#N/A</v>
      </c>
      <c r="AJ106" s="81" t="e">
        <f>IF(($AH106+AJ$15)&lt;Regelungszeit!$W$15,Regelungszeit!$X$14,IF(($AH106+AJ$15)&lt;Regelungszeit!$W$16,Regelungszeit!$X$15,IF(($AH106+AJ$15)&lt;Regelungszeit!$W$17,Regelungszeit!$X$16,IF(($AH106+AJ$15)&lt;Regelungszeit!$W$18,Regelungszeit!$X$17,IF(($AH106+AJ$15)&lt;Regelungszeit!$W$19,Regelungszeit!$X$18,IF(($AH106+AJ$15)&lt;Regelungszeit!$W$20,Regelungszeit!$X$19,IF(($AH106+AJ$15)&lt;Regelungszeit!$W$21,Regelungszeit!$X$20,IF(($AH106+AJ$15)&lt;Regelungszeit!$W$22,Regelungszeit!$X$21,IF(($AH106+AJ$15)&lt;Regelungszeit!$W$23,Regelungszeit!$X$22,Regelungszeit!$X$23)))))))))</f>
        <v>#N/A</v>
      </c>
      <c r="AK106" s="81" t="e">
        <f>IF(($AH106+AK$15)&lt;Regelungszeit!$W$15,Regelungszeit!$X$14,IF(($AH106+AK$15)&lt;Regelungszeit!$W$16,Regelungszeit!$X$15,IF(($AH106+AK$15)&lt;Regelungszeit!$W$17,Regelungszeit!$X$16,IF(($AH106+AK$15)&lt;Regelungszeit!$W$18,Regelungszeit!$X$17,IF(($AH106+AK$15)&lt;Regelungszeit!$W$19,Regelungszeit!$X$18,IF(($AH106+AK$15)&lt;Regelungszeit!$W$20,Regelungszeit!$X$19,IF(($AH106+AK$15)&lt;Regelungszeit!$W$21,Regelungszeit!$X$20,IF(($AH106+AK$15)&lt;Regelungszeit!$W$22,Regelungszeit!$X$21,IF(($AH106+AK$15)&lt;Regelungszeit!$W$23,Regelungszeit!$X$22,Regelungszeit!$X$23)))))))))</f>
        <v>#N/A</v>
      </c>
      <c r="AL106" s="81" t="e">
        <f>IF(($AH106+AL$15)&lt;Regelungszeit!$W$15,Regelungszeit!$X$14,IF(($AH106+AL$15)&lt;Regelungszeit!$W$16,Regelungszeit!$X$15,IF(($AH106+AL$15)&lt;Regelungszeit!$W$17,Regelungszeit!$X$16,IF(($AH106+AL$15)&lt;Regelungszeit!$W$18,Regelungszeit!$X$17,IF(($AH106+AL$15)&lt;Regelungszeit!$W$19,Regelungszeit!$X$18,IF(($AH106+AL$15)&lt;Regelungszeit!$W$20,Regelungszeit!$X$19,IF(($AH106+AL$15)&lt;Regelungszeit!$W$21,Regelungszeit!$X$20,IF(($AH106+AL$15)&lt;Regelungszeit!$W$22,Regelungszeit!$X$21,IF(($AH106+AL$15)&lt;Regelungszeit!$W$23,Regelungszeit!$X$22,Regelungszeit!$X$23)))))))))</f>
        <v>#N/A</v>
      </c>
      <c r="AM106" s="81" t="e">
        <f>IF(($AH106+AM$15)&lt;Regelungszeit!$W$15,Regelungszeit!$X$14,IF(($AH106+AM$15)&lt;Regelungszeit!$W$16,Regelungszeit!$X$15,IF(($AH106+AM$15)&lt;Regelungszeit!$W$17,Regelungszeit!$X$16,IF(($AH106+AM$15)&lt;Regelungszeit!$W$18,Regelungszeit!$X$17,IF(($AH106+AM$15)&lt;Regelungszeit!$W$19,Regelungszeit!$X$18,IF(($AH106+AM$15)&lt;Regelungszeit!$W$20,Regelungszeit!$X$19,IF(($AH106+AM$15)&lt;Regelungszeit!$W$21,Regelungszeit!$X$20,IF(($AH106+AM$15)&lt;Regelungszeit!$W$22,Regelungszeit!$X$21,IF(($AH106+AM$15)&lt;Regelungszeit!$W$23,Regelungszeit!$X$22,Regelungszeit!$X$23)))))))))</f>
        <v>#N/A</v>
      </c>
      <c r="AN106" s="81" t="e">
        <f>IF(($AH106+AN$15)&lt;Regelungszeit!$W$15,Regelungszeit!$X$14,IF(($AH106+AN$15)&lt;Regelungszeit!$W$16,Regelungszeit!$X$15,IF(($AH106+AN$15)&lt;Regelungszeit!$W$17,Regelungszeit!$X$16,IF(($AH106+AN$15)&lt;Regelungszeit!$W$18,Regelungszeit!$X$17,IF(($AH106+AN$15)&lt;Regelungszeit!$W$19,Regelungszeit!$X$18,IF(($AH106+AN$15)&lt;Regelungszeit!$W$20,Regelungszeit!$X$19,IF(($AH106+AN$15)&lt;Regelungszeit!$W$21,Regelungszeit!$X$20,IF(($AH106+AN$15)&lt;Regelungszeit!$W$22,Regelungszeit!$X$21,IF(($AH106+AN$15)&lt;Regelungszeit!$W$23,Regelungszeit!$X$22,Regelungszeit!$X$23)))))))))</f>
        <v>#N/A</v>
      </c>
      <c r="AO106" s="81" t="e">
        <f>IF(($AH106+AO$15)&lt;Regelungszeit!$W$15,Regelungszeit!$X$14,IF(($AH106+AO$15)&lt;Regelungszeit!$W$16,Regelungszeit!$X$15,IF(($AH106+AO$15)&lt;Regelungszeit!$W$17,Regelungszeit!$X$16,IF(($AH106+AO$15)&lt;Regelungszeit!$W$18,Regelungszeit!$X$17,IF(($AH106+AO$15)&lt;Regelungszeit!$W$19,Regelungszeit!$X$18,IF(($AH106+AO$15)&lt;Regelungszeit!$W$20,Regelungszeit!$X$19,IF(($AH106+AO$15)&lt;Regelungszeit!$W$21,Regelungszeit!$X$20,IF(($AH106+AO$15)&lt;Regelungszeit!$W$22,Regelungszeit!$X$21,IF(($AH106+AO$15)&lt;Regelungszeit!$W$23,Regelungszeit!$X$22,Regelungszeit!$X$23)))))))))</f>
        <v>#N/A</v>
      </c>
      <c r="AP106" s="81" t="e">
        <f>IF(($AH106+AP$15)&lt;Regelungszeit!$W$15,Regelungszeit!$X$14,IF(($AH106+AP$15)&lt;Regelungszeit!$W$16,Regelungszeit!$X$15,IF(($AH106+AP$15)&lt;Regelungszeit!$W$17,Regelungszeit!$X$16,IF(($AH106+AP$15)&lt;Regelungszeit!$W$18,Regelungszeit!$X$17,IF(($AH106+AP$15)&lt;Regelungszeit!$W$19,Regelungszeit!$X$18,IF(($AH106+AP$15)&lt;Regelungszeit!$W$20,Regelungszeit!$X$19,IF(($AH106+AP$15)&lt;Regelungszeit!$W$21,Regelungszeit!$X$20,IF(($AH106+AP$15)&lt;Regelungszeit!$W$22,Regelungszeit!$X$21,IF(($AH106+AP$15)&lt;Regelungszeit!$W$23,Regelungszeit!$X$22,Regelungszeit!$X$23)))))))))</f>
        <v>#N/A</v>
      </c>
      <c r="AQ106" s="81" t="e">
        <f>IF(($AH106+AQ$15)&lt;Regelungszeit!$W$15,Regelungszeit!$X$14,IF(($AH106+AQ$15)&lt;Regelungszeit!$W$16,Regelungszeit!$X$15,IF(($AH106+AQ$15)&lt;Regelungszeit!$W$17,Regelungszeit!$X$16,IF(($AH106+AQ$15)&lt;Regelungszeit!$W$18,Regelungszeit!$X$17,IF(($AH106+AQ$15)&lt;Regelungszeit!$W$19,Regelungszeit!$X$18,IF(($AH106+AQ$15)&lt;Regelungszeit!$W$20,Regelungszeit!$X$19,IF(($AH106+AQ$15)&lt;Regelungszeit!$W$21,Regelungszeit!$X$20,IF(($AH106+AQ$15)&lt;Regelungszeit!$W$22,Regelungszeit!$X$21,IF(($AH106+AQ$15)&lt;Regelungszeit!$W$23,Regelungszeit!$X$22,Regelungszeit!$X$23)))))))))</f>
        <v>#N/A</v>
      </c>
      <c r="AR106" s="81" t="e">
        <f>IF(($AH106+AR$15)&lt;Regelungszeit!$W$15,Regelungszeit!$X$14,IF(($AH106+AR$15)&lt;Regelungszeit!$W$16,Regelungszeit!$X$15,IF(($AH106+AR$15)&lt;Regelungszeit!$W$17,Regelungszeit!$X$16,IF(($AH106+AR$15)&lt;Regelungszeit!$W$18,Regelungszeit!$X$17,IF(($AH106+AR$15)&lt;Regelungszeit!$W$19,Regelungszeit!$X$18,IF(($AH106+AR$15)&lt;Regelungszeit!$W$20,Regelungszeit!$X$19,IF(($AH106+AR$15)&lt;Regelungszeit!$W$21,Regelungszeit!$X$20,IF(($AH106+AR$15)&lt;Regelungszeit!$W$22,Regelungszeit!$X$21,IF(($AH106+AR$15)&lt;Regelungszeit!$W$23,Regelungszeit!$X$22,Regelungszeit!$X$23)))))))))</f>
        <v>#N/A</v>
      </c>
      <c r="AS106" s="81" t="e">
        <f>IF(($AH106+AS$15)&lt;Regelungszeit!$W$15,Regelungszeit!$X$14,IF(($AH106+AS$15)&lt;Regelungszeit!$W$16,Regelungszeit!$X$15,IF(($AH106+AS$15)&lt;Regelungszeit!$W$17,Regelungszeit!$X$16,IF(($AH106+AS$15)&lt;Regelungszeit!$W$18,Regelungszeit!$X$17,IF(($AH106+AS$15)&lt;Regelungszeit!$W$19,Regelungszeit!$X$18,IF(($AH106+AS$15)&lt;Regelungszeit!$W$20,Regelungszeit!$X$19,IF(($AH106+AS$15)&lt;Regelungszeit!$W$21,Regelungszeit!$X$20,IF(($AH106+AS$15)&lt;Regelungszeit!$W$22,Regelungszeit!$X$21,IF(($AH106+AS$15)&lt;Regelungszeit!$W$23,Regelungszeit!$X$22,Regelungszeit!$X$23)))))))))</f>
        <v>#N/A</v>
      </c>
      <c r="AT106" s="81" t="e">
        <f>IF(($AH106+AT$15)&lt;Regelungszeit!$W$15,Regelungszeit!$X$14,IF(($AH106+AT$15)&lt;Regelungszeit!$W$16,Regelungszeit!$X$15,IF(($AH106+AT$15)&lt;Regelungszeit!$W$17,Regelungszeit!$X$16,IF(($AH106+AT$15)&lt;Regelungszeit!$W$18,Regelungszeit!$X$17,IF(($AH106+AT$15)&lt;Regelungszeit!$W$19,Regelungszeit!$X$18,IF(($AH106+AT$15)&lt;Regelungszeit!$W$20,Regelungszeit!$X$19,IF(($AH106+AT$15)&lt;Regelungszeit!$W$21,Regelungszeit!$X$20,IF(($AH106+AT$15)&lt;Regelungszeit!$W$22,Regelungszeit!$X$21,IF(($AH106+AT$15)&lt;Regelungszeit!$W$23,Regelungszeit!$X$22,Regelungszeit!$X$23)))))))))</f>
        <v>#N/A</v>
      </c>
      <c r="AU106" s="81" t="e">
        <f>IF(($AH106+AU$15)&lt;Regelungszeit!$W$15,Regelungszeit!$X$14,IF(($AH106+AU$15)&lt;Regelungszeit!$W$16,Regelungszeit!$X$15,IF(($AH106+AU$15)&lt;Regelungszeit!$W$17,Regelungszeit!$X$16,IF(($AH106+AU$15)&lt;Regelungszeit!$W$18,Regelungszeit!$X$17,IF(($AH106+AU$15)&lt;Regelungszeit!$W$19,Regelungszeit!$X$18,IF(($AH106+AU$15)&lt;Regelungszeit!$W$20,Regelungszeit!$X$19,IF(($AH106+AU$15)&lt;Regelungszeit!$W$21,Regelungszeit!$X$20,IF(($AH106+AU$15)&lt;Regelungszeit!$W$22,Regelungszeit!$X$21,IF(($AH106+AU$15)&lt;Regelungszeit!$W$23,Regelungszeit!$X$22,Regelungszeit!$X$23)))))))))</f>
        <v>#N/A</v>
      </c>
      <c r="AV106" s="81" t="e">
        <f>IF(($AH106+AV$15)&lt;Regelungszeit!$W$15,Regelungszeit!$X$14,IF(($AH106+AV$15)&lt;Regelungszeit!$W$16,Regelungszeit!$X$15,IF(($AH106+AV$15)&lt;Regelungszeit!$W$17,Regelungszeit!$X$16,IF(($AH106+AV$15)&lt;Regelungszeit!$W$18,Regelungszeit!$X$17,IF(($AH106+AV$15)&lt;Regelungszeit!$W$19,Regelungszeit!$X$18,IF(($AH106+AV$15)&lt;Regelungszeit!$W$20,Regelungszeit!$X$19,IF(($AH106+AV$15)&lt;Regelungszeit!$W$21,Regelungszeit!$X$20,IF(($AH106+AV$15)&lt;Regelungszeit!$W$22,Regelungszeit!$X$21,IF(($AH106+AV$15)&lt;Regelungszeit!$W$23,Regelungszeit!$X$22,Regelungszeit!$X$23)))))))))</f>
        <v>#N/A</v>
      </c>
      <c r="AW106" s="81" t="e">
        <f>IF(($AH106+AW$15)&lt;Regelungszeit!$W$15,Regelungszeit!$X$14,IF(($AH106+AW$15)&lt;Regelungszeit!$W$16,Regelungszeit!$X$15,IF(($AH106+AW$15)&lt;Regelungszeit!$W$17,Regelungszeit!$X$16,IF(($AH106+AW$15)&lt;Regelungszeit!$W$18,Regelungszeit!$X$17,IF(($AH106+AW$15)&lt;Regelungszeit!$W$19,Regelungszeit!$X$18,IF(($AH106+AW$15)&lt;Regelungszeit!$W$20,Regelungszeit!$X$19,IF(($AH106+AW$15)&lt;Regelungszeit!$W$21,Regelungszeit!$X$20,IF(($AH106+AW$15)&lt;Regelungszeit!$W$22,Regelungszeit!$X$21,IF(($AH106+AW$15)&lt;Regelungszeit!$W$23,Regelungszeit!$X$22,Regelungszeit!$X$23)))))))))</f>
        <v>#N/A</v>
      </c>
      <c r="AX106" s="82" t="e">
        <f t="shared" si="31"/>
        <v>#N/A</v>
      </c>
    </row>
    <row r="107" spans="1:50">
      <c r="A107" s="56" t="e">
        <f>IF(B107=Regelungszeit!$F$31,"Ende Regelung",IF(B107=Regelungszeit!$F$32,"Ende Hochfahrrampe",""))</f>
        <v>#N/A</v>
      </c>
      <c r="B107" s="57">
        <v>93</v>
      </c>
      <c r="C107" s="58" t="e">
        <f t="shared" si="32"/>
        <v>#N/A</v>
      </c>
      <c r="D107" s="59" t="e">
        <f t="shared" si="33"/>
        <v>#N/A</v>
      </c>
      <c r="E107" s="155"/>
      <c r="F107" s="247" t="e">
        <f>MATCH(INT(C107),Zuteilung!A:A,0)</f>
        <v>#N/A</v>
      </c>
      <c r="G107" s="61" t="e">
        <f>IF(OR(C107&lt;INDEX(Zuteilung!C:C,F107),C107&gt;INDEX(Zuteilung!D:D,F107)),FALSE,TRUE)</f>
        <v>#N/A</v>
      </c>
      <c r="H107" s="60" t="e">
        <f>IF(B107&lt;=Regelungszeit!$F$32,H106+Regelungszeit!$F$28,"")</f>
        <v>#N/A</v>
      </c>
      <c r="I107" s="60"/>
      <c r="J107" s="60"/>
      <c r="K107" s="60"/>
      <c r="L107" s="61" t="e">
        <f t="shared" si="22"/>
        <v>#N/A</v>
      </c>
      <c r="M107" s="106" t="e">
        <f t="shared" si="24"/>
        <v>#N/A</v>
      </c>
      <c r="N107" s="61" t="e">
        <f>IF(M107="","",IF(M107=1,0,IF(M107=1,0,Dateneingabe!$G$10*M107)))</f>
        <v>#N/A</v>
      </c>
      <c r="O107" s="252">
        <f t="shared" si="28"/>
        <v>0</v>
      </c>
      <c r="P107" s="63">
        <f>IF(O107="","",O107*(Dateneingabe!$G$10/100))</f>
        <v>0</v>
      </c>
      <c r="Q107" s="63">
        <f t="shared" si="29"/>
        <v>0</v>
      </c>
      <c r="R107" s="63" t="e">
        <f>IF(C107="","",IF(Dateneingabe!$G$17&lt;40909,Zeitreihe!P107,Zeitreihe!Q107))</f>
        <v>#N/A</v>
      </c>
      <c r="S107" s="68" t="str">
        <f>IF($T$14=0,"",IF(H107="","",IF(E107="","Ist-Arbeit fehlt",IF(L107&gt;Dateneingabe!$G$8,"Ist-Arbeit unplausibel",""))))</f>
        <v/>
      </c>
      <c r="T107" s="30">
        <f t="shared" si="23"/>
        <v>0</v>
      </c>
      <c r="U107" s="30">
        <f t="shared" si="25"/>
        <v>0</v>
      </c>
      <c r="X107" s="80"/>
      <c r="Y107" s="79"/>
      <c r="Z107" s="81"/>
      <c r="AA107" s="81"/>
      <c r="AB107" s="81"/>
      <c r="AC107" s="81"/>
      <c r="AD107" s="81"/>
      <c r="AE107" s="81"/>
      <c r="AF107" s="30" t="e">
        <f t="shared" si="26"/>
        <v>#N/A</v>
      </c>
      <c r="AG107" s="80" t="e">
        <f t="shared" si="30"/>
        <v>#N/A</v>
      </c>
      <c r="AH107" s="79" t="e">
        <f t="shared" si="27"/>
        <v>#N/A</v>
      </c>
      <c r="AI107" s="81" t="e">
        <f>IF(($AH107+AI$15)&lt;Regelungszeit!$W$15,Regelungszeit!$X$14,IF(($AH107+AI$15)&lt;Regelungszeit!$W$16,Regelungszeit!$X$15,IF(($AH107+AI$15)&lt;Regelungszeit!$W$17,Regelungszeit!$X$16,IF(($AH107+AI$15)&lt;Regelungszeit!$W$18,Regelungszeit!$X$17,IF(($AH107+AI$15)&lt;Regelungszeit!$W$19,Regelungszeit!$X$18,IF(($AH107+AI$15)&lt;Regelungszeit!$W$20,Regelungszeit!$X$19,IF(($AH107+AI$15)&lt;Regelungszeit!$W$21,Regelungszeit!$X$20,IF(($AH107+AI$15)&lt;Regelungszeit!$W$22,Regelungszeit!$X$21,IF(($AH107+AI$15)&lt;Regelungszeit!$W$23,Regelungszeit!$X$22,Regelungszeit!$X$23)))))))))</f>
        <v>#N/A</v>
      </c>
      <c r="AJ107" s="81" t="e">
        <f>IF(($AH107+AJ$15)&lt;Regelungszeit!$W$15,Regelungszeit!$X$14,IF(($AH107+AJ$15)&lt;Regelungszeit!$W$16,Regelungszeit!$X$15,IF(($AH107+AJ$15)&lt;Regelungszeit!$W$17,Regelungszeit!$X$16,IF(($AH107+AJ$15)&lt;Regelungszeit!$W$18,Regelungszeit!$X$17,IF(($AH107+AJ$15)&lt;Regelungszeit!$W$19,Regelungszeit!$X$18,IF(($AH107+AJ$15)&lt;Regelungszeit!$W$20,Regelungszeit!$X$19,IF(($AH107+AJ$15)&lt;Regelungszeit!$W$21,Regelungszeit!$X$20,IF(($AH107+AJ$15)&lt;Regelungszeit!$W$22,Regelungszeit!$X$21,IF(($AH107+AJ$15)&lt;Regelungszeit!$W$23,Regelungszeit!$X$22,Regelungszeit!$X$23)))))))))</f>
        <v>#N/A</v>
      </c>
      <c r="AK107" s="81" t="e">
        <f>IF(($AH107+AK$15)&lt;Regelungszeit!$W$15,Regelungszeit!$X$14,IF(($AH107+AK$15)&lt;Regelungszeit!$W$16,Regelungszeit!$X$15,IF(($AH107+AK$15)&lt;Regelungszeit!$W$17,Regelungszeit!$X$16,IF(($AH107+AK$15)&lt;Regelungszeit!$W$18,Regelungszeit!$X$17,IF(($AH107+AK$15)&lt;Regelungszeit!$W$19,Regelungszeit!$X$18,IF(($AH107+AK$15)&lt;Regelungszeit!$W$20,Regelungszeit!$X$19,IF(($AH107+AK$15)&lt;Regelungszeit!$W$21,Regelungszeit!$X$20,IF(($AH107+AK$15)&lt;Regelungszeit!$W$22,Regelungszeit!$X$21,IF(($AH107+AK$15)&lt;Regelungszeit!$W$23,Regelungszeit!$X$22,Regelungszeit!$X$23)))))))))</f>
        <v>#N/A</v>
      </c>
      <c r="AL107" s="81" t="e">
        <f>IF(($AH107+AL$15)&lt;Regelungszeit!$W$15,Regelungszeit!$X$14,IF(($AH107+AL$15)&lt;Regelungszeit!$W$16,Regelungszeit!$X$15,IF(($AH107+AL$15)&lt;Regelungszeit!$W$17,Regelungszeit!$X$16,IF(($AH107+AL$15)&lt;Regelungszeit!$W$18,Regelungszeit!$X$17,IF(($AH107+AL$15)&lt;Regelungszeit!$W$19,Regelungszeit!$X$18,IF(($AH107+AL$15)&lt;Regelungszeit!$W$20,Regelungszeit!$X$19,IF(($AH107+AL$15)&lt;Regelungszeit!$W$21,Regelungszeit!$X$20,IF(($AH107+AL$15)&lt;Regelungszeit!$W$22,Regelungszeit!$X$21,IF(($AH107+AL$15)&lt;Regelungszeit!$W$23,Regelungszeit!$X$22,Regelungszeit!$X$23)))))))))</f>
        <v>#N/A</v>
      </c>
      <c r="AM107" s="81" t="e">
        <f>IF(($AH107+AM$15)&lt;Regelungszeit!$W$15,Regelungszeit!$X$14,IF(($AH107+AM$15)&lt;Regelungszeit!$W$16,Regelungszeit!$X$15,IF(($AH107+AM$15)&lt;Regelungszeit!$W$17,Regelungszeit!$X$16,IF(($AH107+AM$15)&lt;Regelungszeit!$W$18,Regelungszeit!$X$17,IF(($AH107+AM$15)&lt;Regelungszeit!$W$19,Regelungszeit!$X$18,IF(($AH107+AM$15)&lt;Regelungszeit!$W$20,Regelungszeit!$X$19,IF(($AH107+AM$15)&lt;Regelungszeit!$W$21,Regelungszeit!$X$20,IF(($AH107+AM$15)&lt;Regelungszeit!$W$22,Regelungszeit!$X$21,IF(($AH107+AM$15)&lt;Regelungszeit!$W$23,Regelungszeit!$X$22,Regelungszeit!$X$23)))))))))</f>
        <v>#N/A</v>
      </c>
      <c r="AN107" s="81" t="e">
        <f>IF(($AH107+AN$15)&lt;Regelungszeit!$W$15,Regelungszeit!$X$14,IF(($AH107+AN$15)&lt;Regelungszeit!$W$16,Regelungszeit!$X$15,IF(($AH107+AN$15)&lt;Regelungszeit!$W$17,Regelungszeit!$X$16,IF(($AH107+AN$15)&lt;Regelungszeit!$W$18,Regelungszeit!$X$17,IF(($AH107+AN$15)&lt;Regelungszeit!$W$19,Regelungszeit!$X$18,IF(($AH107+AN$15)&lt;Regelungszeit!$W$20,Regelungszeit!$X$19,IF(($AH107+AN$15)&lt;Regelungszeit!$W$21,Regelungszeit!$X$20,IF(($AH107+AN$15)&lt;Regelungszeit!$W$22,Regelungszeit!$X$21,IF(($AH107+AN$15)&lt;Regelungszeit!$W$23,Regelungszeit!$X$22,Regelungszeit!$X$23)))))))))</f>
        <v>#N/A</v>
      </c>
      <c r="AO107" s="81" t="e">
        <f>IF(($AH107+AO$15)&lt;Regelungszeit!$W$15,Regelungszeit!$X$14,IF(($AH107+AO$15)&lt;Regelungszeit!$W$16,Regelungszeit!$X$15,IF(($AH107+AO$15)&lt;Regelungszeit!$W$17,Regelungszeit!$X$16,IF(($AH107+AO$15)&lt;Regelungszeit!$W$18,Regelungszeit!$X$17,IF(($AH107+AO$15)&lt;Regelungszeit!$W$19,Regelungszeit!$X$18,IF(($AH107+AO$15)&lt;Regelungszeit!$W$20,Regelungszeit!$X$19,IF(($AH107+AO$15)&lt;Regelungszeit!$W$21,Regelungszeit!$X$20,IF(($AH107+AO$15)&lt;Regelungszeit!$W$22,Regelungszeit!$X$21,IF(($AH107+AO$15)&lt;Regelungszeit!$W$23,Regelungszeit!$X$22,Regelungszeit!$X$23)))))))))</f>
        <v>#N/A</v>
      </c>
      <c r="AP107" s="81" t="e">
        <f>IF(($AH107+AP$15)&lt;Regelungszeit!$W$15,Regelungszeit!$X$14,IF(($AH107+AP$15)&lt;Regelungszeit!$W$16,Regelungszeit!$X$15,IF(($AH107+AP$15)&lt;Regelungszeit!$W$17,Regelungszeit!$X$16,IF(($AH107+AP$15)&lt;Regelungszeit!$W$18,Regelungszeit!$X$17,IF(($AH107+AP$15)&lt;Regelungszeit!$W$19,Regelungszeit!$X$18,IF(($AH107+AP$15)&lt;Regelungszeit!$W$20,Regelungszeit!$X$19,IF(($AH107+AP$15)&lt;Regelungszeit!$W$21,Regelungszeit!$X$20,IF(($AH107+AP$15)&lt;Regelungszeit!$W$22,Regelungszeit!$X$21,IF(($AH107+AP$15)&lt;Regelungszeit!$W$23,Regelungszeit!$X$22,Regelungszeit!$X$23)))))))))</f>
        <v>#N/A</v>
      </c>
      <c r="AQ107" s="81" t="e">
        <f>IF(($AH107+AQ$15)&lt;Regelungszeit!$W$15,Regelungszeit!$X$14,IF(($AH107+AQ$15)&lt;Regelungszeit!$W$16,Regelungszeit!$X$15,IF(($AH107+AQ$15)&lt;Regelungszeit!$W$17,Regelungszeit!$X$16,IF(($AH107+AQ$15)&lt;Regelungszeit!$W$18,Regelungszeit!$X$17,IF(($AH107+AQ$15)&lt;Regelungszeit!$W$19,Regelungszeit!$X$18,IF(($AH107+AQ$15)&lt;Regelungszeit!$W$20,Regelungszeit!$X$19,IF(($AH107+AQ$15)&lt;Regelungszeit!$W$21,Regelungszeit!$X$20,IF(($AH107+AQ$15)&lt;Regelungszeit!$W$22,Regelungszeit!$X$21,IF(($AH107+AQ$15)&lt;Regelungszeit!$W$23,Regelungszeit!$X$22,Regelungszeit!$X$23)))))))))</f>
        <v>#N/A</v>
      </c>
      <c r="AR107" s="81" t="e">
        <f>IF(($AH107+AR$15)&lt;Regelungszeit!$W$15,Regelungszeit!$X$14,IF(($AH107+AR$15)&lt;Regelungszeit!$W$16,Regelungszeit!$X$15,IF(($AH107+AR$15)&lt;Regelungszeit!$W$17,Regelungszeit!$X$16,IF(($AH107+AR$15)&lt;Regelungszeit!$W$18,Regelungszeit!$X$17,IF(($AH107+AR$15)&lt;Regelungszeit!$W$19,Regelungszeit!$X$18,IF(($AH107+AR$15)&lt;Regelungszeit!$W$20,Regelungszeit!$X$19,IF(($AH107+AR$15)&lt;Regelungszeit!$W$21,Regelungszeit!$X$20,IF(($AH107+AR$15)&lt;Regelungszeit!$W$22,Regelungszeit!$X$21,IF(($AH107+AR$15)&lt;Regelungszeit!$W$23,Regelungszeit!$X$22,Regelungszeit!$X$23)))))))))</f>
        <v>#N/A</v>
      </c>
      <c r="AS107" s="81" t="e">
        <f>IF(($AH107+AS$15)&lt;Regelungszeit!$W$15,Regelungszeit!$X$14,IF(($AH107+AS$15)&lt;Regelungszeit!$W$16,Regelungszeit!$X$15,IF(($AH107+AS$15)&lt;Regelungszeit!$W$17,Regelungszeit!$X$16,IF(($AH107+AS$15)&lt;Regelungszeit!$W$18,Regelungszeit!$X$17,IF(($AH107+AS$15)&lt;Regelungszeit!$W$19,Regelungszeit!$X$18,IF(($AH107+AS$15)&lt;Regelungszeit!$W$20,Regelungszeit!$X$19,IF(($AH107+AS$15)&lt;Regelungszeit!$W$21,Regelungszeit!$X$20,IF(($AH107+AS$15)&lt;Regelungszeit!$W$22,Regelungszeit!$X$21,IF(($AH107+AS$15)&lt;Regelungszeit!$W$23,Regelungszeit!$X$22,Regelungszeit!$X$23)))))))))</f>
        <v>#N/A</v>
      </c>
      <c r="AT107" s="81" t="e">
        <f>IF(($AH107+AT$15)&lt;Regelungszeit!$W$15,Regelungszeit!$X$14,IF(($AH107+AT$15)&lt;Regelungszeit!$W$16,Regelungszeit!$X$15,IF(($AH107+AT$15)&lt;Regelungszeit!$W$17,Regelungszeit!$X$16,IF(($AH107+AT$15)&lt;Regelungszeit!$W$18,Regelungszeit!$X$17,IF(($AH107+AT$15)&lt;Regelungszeit!$W$19,Regelungszeit!$X$18,IF(($AH107+AT$15)&lt;Regelungszeit!$W$20,Regelungszeit!$X$19,IF(($AH107+AT$15)&lt;Regelungszeit!$W$21,Regelungszeit!$X$20,IF(($AH107+AT$15)&lt;Regelungszeit!$W$22,Regelungszeit!$X$21,IF(($AH107+AT$15)&lt;Regelungszeit!$W$23,Regelungszeit!$X$22,Regelungszeit!$X$23)))))))))</f>
        <v>#N/A</v>
      </c>
      <c r="AU107" s="81" t="e">
        <f>IF(($AH107+AU$15)&lt;Regelungszeit!$W$15,Regelungszeit!$X$14,IF(($AH107+AU$15)&lt;Regelungszeit!$W$16,Regelungszeit!$X$15,IF(($AH107+AU$15)&lt;Regelungszeit!$W$17,Regelungszeit!$X$16,IF(($AH107+AU$15)&lt;Regelungszeit!$W$18,Regelungszeit!$X$17,IF(($AH107+AU$15)&lt;Regelungszeit!$W$19,Regelungszeit!$X$18,IF(($AH107+AU$15)&lt;Regelungszeit!$W$20,Regelungszeit!$X$19,IF(($AH107+AU$15)&lt;Regelungszeit!$W$21,Regelungszeit!$X$20,IF(($AH107+AU$15)&lt;Regelungszeit!$W$22,Regelungszeit!$X$21,IF(($AH107+AU$15)&lt;Regelungszeit!$W$23,Regelungszeit!$X$22,Regelungszeit!$X$23)))))))))</f>
        <v>#N/A</v>
      </c>
      <c r="AV107" s="81" t="e">
        <f>IF(($AH107+AV$15)&lt;Regelungszeit!$W$15,Regelungszeit!$X$14,IF(($AH107+AV$15)&lt;Regelungszeit!$W$16,Regelungszeit!$X$15,IF(($AH107+AV$15)&lt;Regelungszeit!$W$17,Regelungszeit!$X$16,IF(($AH107+AV$15)&lt;Regelungszeit!$W$18,Regelungszeit!$X$17,IF(($AH107+AV$15)&lt;Regelungszeit!$W$19,Regelungszeit!$X$18,IF(($AH107+AV$15)&lt;Regelungszeit!$W$20,Regelungszeit!$X$19,IF(($AH107+AV$15)&lt;Regelungszeit!$W$21,Regelungszeit!$X$20,IF(($AH107+AV$15)&lt;Regelungszeit!$W$22,Regelungszeit!$X$21,IF(($AH107+AV$15)&lt;Regelungszeit!$W$23,Regelungszeit!$X$22,Regelungszeit!$X$23)))))))))</f>
        <v>#N/A</v>
      </c>
      <c r="AW107" s="81" t="e">
        <f>IF(($AH107+AW$15)&lt;Regelungszeit!$W$15,Regelungszeit!$X$14,IF(($AH107+AW$15)&lt;Regelungszeit!$W$16,Regelungszeit!$X$15,IF(($AH107+AW$15)&lt;Regelungszeit!$W$17,Regelungszeit!$X$16,IF(($AH107+AW$15)&lt;Regelungszeit!$W$18,Regelungszeit!$X$17,IF(($AH107+AW$15)&lt;Regelungszeit!$W$19,Regelungszeit!$X$18,IF(($AH107+AW$15)&lt;Regelungszeit!$W$20,Regelungszeit!$X$19,IF(($AH107+AW$15)&lt;Regelungszeit!$W$21,Regelungszeit!$X$20,IF(($AH107+AW$15)&lt;Regelungszeit!$W$22,Regelungszeit!$X$21,IF(($AH107+AW$15)&lt;Regelungszeit!$W$23,Regelungszeit!$X$22,Regelungszeit!$X$23)))))))))</f>
        <v>#N/A</v>
      </c>
      <c r="AX107" s="82" t="e">
        <f t="shared" si="31"/>
        <v>#N/A</v>
      </c>
    </row>
    <row r="108" spans="1:50">
      <c r="A108" s="56" t="e">
        <f>IF(B108=Regelungszeit!$F$31,"Ende Regelung",IF(B108=Regelungszeit!$F$32,"Ende Hochfahrrampe",""))</f>
        <v>#N/A</v>
      </c>
      <c r="B108" s="57">
        <v>94</v>
      </c>
      <c r="C108" s="58" t="e">
        <f t="shared" si="32"/>
        <v>#N/A</v>
      </c>
      <c r="D108" s="59" t="e">
        <f t="shared" si="33"/>
        <v>#N/A</v>
      </c>
      <c r="E108" s="155"/>
      <c r="F108" s="247" t="e">
        <f>MATCH(INT(C108),Zuteilung!A:A,0)</f>
        <v>#N/A</v>
      </c>
      <c r="G108" s="61" t="e">
        <f>IF(OR(C108&lt;INDEX(Zuteilung!C:C,F108),C108&gt;INDEX(Zuteilung!D:D,F108)),FALSE,TRUE)</f>
        <v>#N/A</v>
      </c>
      <c r="H108" s="60" t="e">
        <f>IF(B108&lt;=Regelungszeit!$F$32,H107+Regelungszeit!$F$28,"")</f>
        <v>#N/A</v>
      </c>
      <c r="I108" s="60"/>
      <c r="J108" s="60"/>
      <c r="K108" s="60"/>
      <c r="L108" s="61" t="e">
        <f t="shared" si="22"/>
        <v>#N/A</v>
      </c>
      <c r="M108" s="106" t="e">
        <f t="shared" si="24"/>
        <v>#N/A</v>
      </c>
      <c r="N108" s="61" t="e">
        <f>IF(M108="","",IF(M108=1,0,IF(M108=1,0,Dateneingabe!$G$10*M108)))</f>
        <v>#N/A</v>
      </c>
      <c r="O108" s="252">
        <f t="shared" si="28"/>
        <v>0</v>
      </c>
      <c r="P108" s="63">
        <f>IF(O108="","",O108*(Dateneingabe!$G$10/100))</f>
        <v>0</v>
      </c>
      <c r="Q108" s="63">
        <f t="shared" si="29"/>
        <v>0</v>
      </c>
      <c r="R108" s="63" t="e">
        <f>IF(C108="","",IF(Dateneingabe!$G$17&lt;40909,Zeitreihe!P108,Zeitreihe!Q108))</f>
        <v>#N/A</v>
      </c>
      <c r="S108" s="68" t="str">
        <f>IF($T$14=0,"",IF(H108="","",IF(E108="","Ist-Arbeit fehlt",IF(L108&gt;Dateneingabe!$G$8,"Ist-Arbeit unplausibel",""))))</f>
        <v/>
      </c>
      <c r="T108" s="30">
        <f t="shared" si="23"/>
        <v>0</v>
      </c>
      <c r="U108" s="30">
        <f t="shared" si="25"/>
        <v>0</v>
      </c>
      <c r="X108" s="80"/>
      <c r="Y108" s="79"/>
      <c r="Z108" s="81"/>
      <c r="AA108" s="81"/>
      <c r="AB108" s="81"/>
      <c r="AC108" s="81"/>
      <c r="AD108" s="81"/>
      <c r="AE108" s="81"/>
      <c r="AF108" s="30" t="e">
        <f t="shared" si="26"/>
        <v>#N/A</v>
      </c>
      <c r="AG108" s="80" t="e">
        <f t="shared" si="30"/>
        <v>#N/A</v>
      </c>
      <c r="AH108" s="79" t="e">
        <f t="shared" si="27"/>
        <v>#N/A</v>
      </c>
      <c r="AI108" s="81" t="e">
        <f>IF(($AH108+AI$15)&lt;Regelungszeit!$W$15,Regelungszeit!$X$14,IF(($AH108+AI$15)&lt;Regelungszeit!$W$16,Regelungszeit!$X$15,IF(($AH108+AI$15)&lt;Regelungszeit!$W$17,Regelungszeit!$X$16,IF(($AH108+AI$15)&lt;Regelungszeit!$W$18,Regelungszeit!$X$17,IF(($AH108+AI$15)&lt;Regelungszeit!$W$19,Regelungszeit!$X$18,IF(($AH108+AI$15)&lt;Regelungszeit!$W$20,Regelungszeit!$X$19,IF(($AH108+AI$15)&lt;Regelungszeit!$W$21,Regelungszeit!$X$20,IF(($AH108+AI$15)&lt;Regelungszeit!$W$22,Regelungszeit!$X$21,IF(($AH108+AI$15)&lt;Regelungszeit!$W$23,Regelungszeit!$X$22,Regelungszeit!$X$23)))))))))</f>
        <v>#N/A</v>
      </c>
      <c r="AJ108" s="81" t="e">
        <f>IF(($AH108+AJ$15)&lt;Regelungszeit!$W$15,Regelungszeit!$X$14,IF(($AH108+AJ$15)&lt;Regelungszeit!$W$16,Regelungszeit!$X$15,IF(($AH108+AJ$15)&lt;Regelungszeit!$W$17,Regelungszeit!$X$16,IF(($AH108+AJ$15)&lt;Regelungszeit!$W$18,Regelungszeit!$X$17,IF(($AH108+AJ$15)&lt;Regelungszeit!$W$19,Regelungszeit!$X$18,IF(($AH108+AJ$15)&lt;Regelungszeit!$W$20,Regelungszeit!$X$19,IF(($AH108+AJ$15)&lt;Regelungszeit!$W$21,Regelungszeit!$X$20,IF(($AH108+AJ$15)&lt;Regelungszeit!$W$22,Regelungszeit!$X$21,IF(($AH108+AJ$15)&lt;Regelungszeit!$W$23,Regelungszeit!$X$22,Regelungszeit!$X$23)))))))))</f>
        <v>#N/A</v>
      </c>
      <c r="AK108" s="81" t="e">
        <f>IF(($AH108+AK$15)&lt;Regelungszeit!$W$15,Regelungszeit!$X$14,IF(($AH108+AK$15)&lt;Regelungszeit!$W$16,Regelungszeit!$X$15,IF(($AH108+AK$15)&lt;Regelungszeit!$W$17,Regelungszeit!$X$16,IF(($AH108+AK$15)&lt;Regelungszeit!$W$18,Regelungszeit!$X$17,IF(($AH108+AK$15)&lt;Regelungszeit!$W$19,Regelungszeit!$X$18,IF(($AH108+AK$15)&lt;Regelungszeit!$W$20,Regelungszeit!$X$19,IF(($AH108+AK$15)&lt;Regelungszeit!$W$21,Regelungszeit!$X$20,IF(($AH108+AK$15)&lt;Regelungszeit!$W$22,Regelungszeit!$X$21,IF(($AH108+AK$15)&lt;Regelungszeit!$W$23,Regelungszeit!$X$22,Regelungszeit!$X$23)))))))))</f>
        <v>#N/A</v>
      </c>
      <c r="AL108" s="81" t="e">
        <f>IF(($AH108+AL$15)&lt;Regelungszeit!$W$15,Regelungszeit!$X$14,IF(($AH108+AL$15)&lt;Regelungszeit!$W$16,Regelungszeit!$X$15,IF(($AH108+AL$15)&lt;Regelungszeit!$W$17,Regelungszeit!$X$16,IF(($AH108+AL$15)&lt;Regelungszeit!$W$18,Regelungszeit!$X$17,IF(($AH108+AL$15)&lt;Regelungszeit!$W$19,Regelungszeit!$X$18,IF(($AH108+AL$15)&lt;Regelungszeit!$W$20,Regelungszeit!$X$19,IF(($AH108+AL$15)&lt;Regelungszeit!$W$21,Regelungszeit!$X$20,IF(($AH108+AL$15)&lt;Regelungszeit!$W$22,Regelungszeit!$X$21,IF(($AH108+AL$15)&lt;Regelungszeit!$W$23,Regelungszeit!$X$22,Regelungszeit!$X$23)))))))))</f>
        <v>#N/A</v>
      </c>
      <c r="AM108" s="81" t="e">
        <f>IF(($AH108+AM$15)&lt;Regelungszeit!$W$15,Regelungszeit!$X$14,IF(($AH108+AM$15)&lt;Regelungszeit!$W$16,Regelungszeit!$X$15,IF(($AH108+AM$15)&lt;Regelungszeit!$W$17,Regelungszeit!$X$16,IF(($AH108+AM$15)&lt;Regelungszeit!$W$18,Regelungszeit!$X$17,IF(($AH108+AM$15)&lt;Regelungszeit!$W$19,Regelungszeit!$X$18,IF(($AH108+AM$15)&lt;Regelungszeit!$W$20,Regelungszeit!$X$19,IF(($AH108+AM$15)&lt;Regelungszeit!$W$21,Regelungszeit!$X$20,IF(($AH108+AM$15)&lt;Regelungszeit!$W$22,Regelungszeit!$X$21,IF(($AH108+AM$15)&lt;Regelungszeit!$W$23,Regelungszeit!$X$22,Regelungszeit!$X$23)))))))))</f>
        <v>#N/A</v>
      </c>
      <c r="AN108" s="81" t="e">
        <f>IF(($AH108+AN$15)&lt;Regelungszeit!$W$15,Regelungszeit!$X$14,IF(($AH108+AN$15)&lt;Regelungszeit!$W$16,Regelungszeit!$X$15,IF(($AH108+AN$15)&lt;Regelungszeit!$W$17,Regelungszeit!$X$16,IF(($AH108+AN$15)&lt;Regelungszeit!$W$18,Regelungszeit!$X$17,IF(($AH108+AN$15)&lt;Regelungszeit!$W$19,Regelungszeit!$X$18,IF(($AH108+AN$15)&lt;Regelungszeit!$W$20,Regelungszeit!$X$19,IF(($AH108+AN$15)&lt;Regelungszeit!$W$21,Regelungszeit!$X$20,IF(($AH108+AN$15)&lt;Regelungszeit!$W$22,Regelungszeit!$X$21,IF(($AH108+AN$15)&lt;Regelungszeit!$W$23,Regelungszeit!$X$22,Regelungszeit!$X$23)))))))))</f>
        <v>#N/A</v>
      </c>
      <c r="AO108" s="81" t="e">
        <f>IF(($AH108+AO$15)&lt;Regelungszeit!$W$15,Regelungszeit!$X$14,IF(($AH108+AO$15)&lt;Regelungszeit!$W$16,Regelungszeit!$X$15,IF(($AH108+AO$15)&lt;Regelungszeit!$W$17,Regelungszeit!$X$16,IF(($AH108+AO$15)&lt;Regelungszeit!$W$18,Regelungszeit!$X$17,IF(($AH108+AO$15)&lt;Regelungszeit!$W$19,Regelungszeit!$X$18,IF(($AH108+AO$15)&lt;Regelungszeit!$W$20,Regelungszeit!$X$19,IF(($AH108+AO$15)&lt;Regelungszeit!$W$21,Regelungszeit!$X$20,IF(($AH108+AO$15)&lt;Regelungszeit!$W$22,Regelungszeit!$X$21,IF(($AH108+AO$15)&lt;Regelungszeit!$W$23,Regelungszeit!$X$22,Regelungszeit!$X$23)))))))))</f>
        <v>#N/A</v>
      </c>
      <c r="AP108" s="81" t="e">
        <f>IF(($AH108+AP$15)&lt;Regelungszeit!$W$15,Regelungszeit!$X$14,IF(($AH108+AP$15)&lt;Regelungszeit!$W$16,Regelungszeit!$X$15,IF(($AH108+AP$15)&lt;Regelungszeit!$W$17,Regelungszeit!$X$16,IF(($AH108+AP$15)&lt;Regelungszeit!$W$18,Regelungszeit!$X$17,IF(($AH108+AP$15)&lt;Regelungszeit!$W$19,Regelungszeit!$X$18,IF(($AH108+AP$15)&lt;Regelungszeit!$W$20,Regelungszeit!$X$19,IF(($AH108+AP$15)&lt;Regelungszeit!$W$21,Regelungszeit!$X$20,IF(($AH108+AP$15)&lt;Regelungszeit!$W$22,Regelungszeit!$X$21,IF(($AH108+AP$15)&lt;Regelungszeit!$W$23,Regelungszeit!$X$22,Regelungszeit!$X$23)))))))))</f>
        <v>#N/A</v>
      </c>
      <c r="AQ108" s="81" t="e">
        <f>IF(($AH108+AQ$15)&lt;Regelungszeit!$W$15,Regelungszeit!$X$14,IF(($AH108+AQ$15)&lt;Regelungszeit!$W$16,Regelungszeit!$X$15,IF(($AH108+AQ$15)&lt;Regelungszeit!$W$17,Regelungszeit!$X$16,IF(($AH108+AQ$15)&lt;Regelungszeit!$W$18,Regelungszeit!$X$17,IF(($AH108+AQ$15)&lt;Regelungszeit!$W$19,Regelungszeit!$X$18,IF(($AH108+AQ$15)&lt;Regelungszeit!$W$20,Regelungszeit!$X$19,IF(($AH108+AQ$15)&lt;Regelungszeit!$W$21,Regelungszeit!$X$20,IF(($AH108+AQ$15)&lt;Regelungszeit!$W$22,Regelungszeit!$X$21,IF(($AH108+AQ$15)&lt;Regelungszeit!$W$23,Regelungszeit!$X$22,Regelungszeit!$X$23)))))))))</f>
        <v>#N/A</v>
      </c>
      <c r="AR108" s="81" t="e">
        <f>IF(($AH108+AR$15)&lt;Regelungszeit!$W$15,Regelungszeit!$X$14,IF(($AH108+AR$15)&lt;Regelungszeit!$W$16,Regelungszeit!$X$15,IF(($AH108+AR$15)&lt;Regelungszeit!$W$17,Regelungszeit!$X$16,IF(($AH108+AR$15)&lt;Regelungszeit!$W$18,Regelungszeit!$X$17,IF(($AH108+AR$15)&lt;Regelungszeit!$W$19,Regelungszeit!$X$18,IF(($AH108+AR$15)&lt;Regelungszeit!$W$20,Regelungszeit!$X$19,IF(($AH108+AR$15)&lt;Regelungszeit!$W$21,Regelungszeit!$X$20,IF(($AH108+AR$15)&lt;Regelungszeit!$W$22,Regelungszeit!$X$21,IF(($AH108+AR$15)&lt;Regelungszeit!$W$23,Regelungszeit!$X$22,Regelungszeit!$X$23)))))))))</f>
        <v>#N/A</v>
      </c>
      <c r="AS108" s="81" t="e">
        <f>IF(($AH108+AS$15)&lt;Regelungszeit!$W$15,Regelungszeit!$X$14,IF(($AH108+AS$15)&lt;Regelungszeit!$W$16,Regelungszeit!$X$15,IF(($AH108+AS$15)&lt;Regelungszeit!$W$17,Regelungszeit!$X$16,IF(($AH108+AS$15)&lt;Regelungszeit!$W$18,Regelungszeit!$X$17,IF(($AH108+AS$15)&lt;Regelungszeit!$W$19,Regelungszeit!$X$18,IF(($AH108+AS$15)&lt;Regelungszeit!$W$20,Regelungszeit!$X$19,IF(($AH108+AS$15)&lt;Regelungszeit!$W$21,Regelungszeit!$X$20,IF(($AH108+AS$15)&lt;Regelungszeit!$W$22,Regelungszeit!$X$21,IF(($AH108+AS$15)&lt;Regelungszeit!$W$23,Regelungszeit!$X$22,Regelungszeit!$X$23)))))))))</f>
        <v>#N/A</v>
      </c>
      <c r="AT108" s="81" t="e">
        <f>IF(($AH108+AT$15)&lt;Regelungszeit!$W$15,Regelungszeit!$X$14,IF(($AH108+AT$15)&lt;Regelungszeit!$W$16,Regelungszeit!$X$15,IF(($AH108+AT$15)&lt;Regelungszeit!$W$17,Regelungszeit!$X$16,IF(($AH108+AT$15)&lt;Regelungszeit!$W$18,Regelungszeit!$X$17,IF(($AH108+AT$15)&lt;Regelungszeit!$W$19,Regelungszeit!$X$18,IF(($AH108+AT$15)&lt;Regelungszeit!$W$20,Regelungszeit!$X$19,IF(($AH108+AT$15)&lt;Regelungszeit!$W$21,Regelungszeit!$X$20,IF(($AH108+AT$15)&lt;Regelungszeit!$W$22,Regelungszeit!$X$21,IF(($AH108+AT$15)&lt;Regelungszeit!$W$23,Regelungszeit!$X$22,Regelungszeit!$X$23)))))))))</f>
        <v>#N/A</v>
      </c>
      <c r="AU108" s="81" t="e">
        <f>IF(($AH108+AU$15)&lt;Regelungszeit!$W$15,Regelungszeit!$X$14,IF(($AH108+AU$15)&lt;Regelungszeit!$W$16,Regelungszeit!$X$15,IF(($AH108+AU$15)&lt;Regelungszeit!$W$17,Regelungszeit!$X$16,IF(($AH108+AU$15)&lt;Regelungszeit!$W$18,Regelungszeit!$X$17,IF(($AH108+AU$15)&lt;Regelungszeit!$W$19,Regelungszeit!$X$18,IF(($AH108+AU$15)&lt;Regelungszeit!$W$20,Regelungszeit!$X$19,IF(($AH108+AU$15)&lt;Regelungszeit!$W$21,Regelungszeit!$X$20,IF(($AH108+AU$15)&lt;Regelungszeit!$W$22,Regelungszeit!$X$21,IF(($AH108+AU$15)&lt;Regelungszeit!$W$23,Regelungszeit!$X$22,Regelungszeit!$X$23)))))))))</f>
        <v>#N/A</v>
      </c>
      <c r="AV108" s="81" t="e">
        <f>IF(($AH108+AV$15)&lt;Regelungszeit!$W$15,Regelungszeit!$X$14,IF(($AH108+AV$15)&lt;Regelungszeit!$W$16,Regelungszeit!$X$15,IF(($AH108+AV$15)&lt;Regelungszeit!$W$17,Regelungszeit!$X$16,IF(($AH108+AV$15)&lt;Regelungszeit!$W$18,Regelungszeit!$X$17,IF(($AH108+AV$15)&lt;Regelungszeit!$W$19,Regelungszeit!$X$18,IF(($AH108+AV$15)&lt;Regelungszeit!$W$20,Regelungszeit!$X$19,IF(($AH108+AV$15)&lt;Regelungszeit!$W$21,Regelungszeit!$X$20,IF(($AH108+AV$15)&lt;Regelungszeit!$W$22,Regelungszeit!$X$21,IF(($AH108+AV$15)&lt;Regelungszeit!$W$23,Regelungszeit!$X$22,Regelungszeit!$X$23)))))))))</f>
        <v>#N/A</v>
      </c>
      <c r="AW108" s="81" t="e">
        <f>IF(($AH108+AW$15)&lt;Regelungszeit!$W$15,Regelungszeit!$X$14,IF(($AH108+AW$15)&lt;Regelungszeit!$W$16,Regelungszeit!$X$15,IF(($AH108+AW$15)&lt;Regelungszeit!$W$17,Regelungszeit!$X$16,IF(($AH108+AW$15)&lt;Regelungszeit!$W$18,Regelungszeit!$X$17,IF(($AH108+AW$15)&lt;Regelungszeit!$W$19,Regelungszeit!$X$18,IF(($AH108+AW$15)&lt;Regelungszeit!$W$20,Regelungszeit!$X$19,IF(($AH108+AW$15)&lt;Regelungszeit!$W$21,Regelungszeit!$X$20,IF(($AH108+AW$15)&lt;Regelungszeit!$W$22,Regelungszeit!$X$21,IF(($AH108+AW$15)&lt;Regelungszeit!$W$23,Regelungszeit!$X$22,Regelungszeit!$X$23)))))))))</f>
        <v>#N/A</v>
      </c>
      <c r="AX108" s="82" t="e">
        <f t="shared" si="31"/>
        <v>#N/A</v>
      </c>
    </row>
    <row r="109" spans="1:50">
      <c r="A109" s="56" t="e">
        <f>IF(B109=Regelungszeit!$F$31,"Ende Regelung",IF(B109=Regelungszeit!$F$32,"Ende Hochfahrrampe",""))</f>
        <v>#N/A</v>
      </c>
      <c r="B109" s="57">
        <v>95</v>
      </c>
      <c r="C109" s="58" t="e">
        <f t="shared" si="32"/>
        <v>#N/A</v>
      </c>
      <c r="D109" s="59" t="e">
        <f t="shared" si="33"/>
        <v>#N/A</v>
      </c>
      <c r="E109" s="155"/>
      <c r="F109" s="247" t="e">
        <f>MATCH(INT(C109),Zuteilung!A:A,0)</f>
        <v>#N/A</v>
      </c>
      <c r="G109" s="61" t="e">
        <f>IF(OR(C109&lt;INDEX(Zuteilung!C:C,F109),C109&gt;INDEX(Zuteilung!D:D,F109)),FALSE,TRUE)</f>
        <v>#N/A</v>
      </c>
      <c r="H109" s="60" t="e">
        <f>IF(B109&lt;=Regelungszeit!$F$32,H108+Regelungszeit!$F$28,"")</f>
        <v>#N/A</v>
      </c>
      <c r="I109" s="60"/>
      <c r="J109" s="60"/>
      <c r="K109" s="60"/>
      <c r="L109" s="61" t="e">
        <f t="shared" si="22"/>
        <v>#N/A</v>
      </c>
      <c r="M109" s="106" t="e">
        <f t="shared" si="24"/>
        <v>#N/A</v>
      </c>
      <c r="N109" s="61" t="e">
        <f>IF(M109="","",IF(M109=1,0,IF(M109=1,0,Dateneingabe!$G$10*M109)))</f>
        <v>#N/A</v>
      </c>
      <c r="O109" s="252">
        <f t="shared" si="28"/>
        <v>0</v>
      </c>
      <c r="P109" s="63">
        <f>IF(O109="","",O109*(Dateneingabe!$G$10/100))</f>
        <v>0</v>
      </c>
      <c r="Q109" s="63">
        <f t="shared" si="29"/>
        <v>0</v>
      </c>
      <c r="R109" s="63" t="e">
        <f>IF(C109="","",IF(Dateneingabe!$G$17&lt;40909,Zeitreihe!P109,Zeitreihe!Q109))</f>
        <v>#N/A</v>
      </c>
      <c r="S109" s="68" t="str">
        <f>IF($T$14=0,"",IF(H109="","",IF(E109="","Ist-Arbeit fehlt",IF(L109&gt;Dateneingabe!$G$8,"Ist-Arbeit unplausibel",""))))</f>
        <v/>
      </c>
      <c r="T109" s="30">
        <f t="shared" si="23"/>
        <v>0</v>
      </c>
      <c r="U109" s="30">
        <f t="shared" si="25"/>
        <v>0</v>
      </c>
      <c r="X109" s="80"/>
      <c r="Y109" s="79"/>
      <c r="Z109" s="81"/>
      <c r="AA109" s="81"/>
      <c r="AB109" s="81"/>
      <c r="AC109" s="81"/>
      <c r="AD109" s="81"/>
      <c r="AE109" s="81"/>
      <c r="AF109" s="30" t="e">
        <f t="shared" si="26"/>
        <v>#N/A</v>
      </c>
      <c r="AG109" s="80" t="e">
        <f t="shared" si="30"/>
        <v>#N/A</v>
      </c>
      <c r="AH109" s="79" t="e">
        <f t="shared" si="27"/>
        <v>#N/A</v>
      </c>
      <c r="AI109" s="81" t="e">
        <f>IF(($AH109+AI$15)&lt;Regelungszeit!$W$15,Regelungszeit!$X$14,IF(($AH109+AI$15)&lt;Regelungszeit!$W$16,Regelungszeit!$X$15,IF(($AH109+AI$15)&lt;Regelungszeit!$W$17,Regelungszeit!$X$16,IF(($AH109+AI$15)&lt;Regelungszeit!$W$18,Regelungszeit!$X$17,IF(($AH109+AI$15)&lt;Regelungszeit!$W$19,Regelungszeit!$X$18,IF(($AH109+AI$15)&lt;Regelungszeit!$W$20,Regelungszeit!$X$19,IF(($AH109+AI$15)&lt;Regelungszeit!$W$21,Regelungszeit!$X$20,IF(($AH109+AI$15)&lt;Regelungszeit!$W$22,Regelungszeit!$X$21,IF(($AH109+AI$15)&lt;Regelungszeit!$W$23,Regelungszeit!$X$22,Regelungszeit!$X$23)))))))))</f>
        <v>#N/A</v>
      </c>
      <c r="AJ109" s="81" t="e">
        <f>IF(($AH109+AJ$15)&lt;Regelungszeit!$W$15,Regelungszeit!$X$14,IF(($AH109+AJ$15)&lt;Regelungszeit!$W$16,Regelungszeit!$X$15,IF(($AH109+AJ$15)&lt;Regelungszeit!$W$17,Regelungszeit!$X$16,IF(($AH109+AJ$15)&lt;Regelungszeit!$W$18,Regelungszeit!$X$17,IF(($AH109+AJ$15)&lt;Regelungszeit!$W$19,Regelungszeit!$X$18,IF(($AH109+AJ$15)&lt;Regelungszeit!$W$20,Regelungszeit!$X$19,IF(($AH109+AJ$15)&lt;Regelungszeit!$W$21,Regelungszeit!$X$20,IF(($AH109+AJ$15)&lt;Regelungszeit!$W$22,Regelungszeit!$X$21,IF(($AH109+AJ$15)&lt;Regelungszeit!$W$23,Regelungszeit!$X$22,Regelungszeit!$X$23)))))))))</f>
        <v>#N/A</v>
      </c>
      <c r="AK109" s="81" t="e">
        <f>IF(($AH109+AK$15)&lt;Regelungszeit!$W$15,Regelungszeit!$X$14,IF(($AH109+AK$15)&lt;Regelungszeit!$W$16,Regelungszeit!$X$15,IF(($AH109+AK$15)&lt;Regelungszeit!$W$17,Regelungszeit!$X$16,IF(($AH109+AK$15)&lt;Regelungszeit!$W$18,Regelungszeit!$X$17,IF(($AH109+AK$15)&lt;Regelungszeit!$W$19,Regelungszeit!$X$18,IF(($AH109+AK$15)&lt;Regelungszeit!$W$20,Regelungszeit!$X$19,IF(($AH109+AK$15)&lt;Regelungszeit!$W$21,Regelungszeit!$X$20,IF(($AH109+AK$15)&lt;Regelungszeit!$W$22,Regelungszeit!$X$21,IF(($AH109+AK$15)&lt;Regelungszeit!$W$23,Regelungszeit!$X$22,Regelungszeit!$X$23)))))))))</f>
        <v>#N/A</v>
      </c>
      <c r="AL109" s="81" t="e">
        <f>IF(($AH109+AL$15)&lt;Regelungszeit!$W$15,Regelungszeit!$X$14,IF(($AH109+AL$15)&lt;Regelungszeit!$W$16,Regelungszeit!$X$15,IF(($AH109+AL$15)&lt;Regelungszeit!$W$17,Regelungszeit!$X$16,IF(($AH109+AL$15)&lt;Regelungszeit!$W$18,Regelungszeit!$X$17,IF(($AH109+AL$15)&lt;Regelungszeit!$W$19,Regelungszeit!$X$18,IF(($AH109+AL$15)&lt;Regelungszeit!$W$20,Regelungszeit!$X$19,IF(($AH109+AL$15)&lt;Regelungszeit!$W$21,Regelungszeit!$X$20,IF(($AH109+AL$15)&lt;Regelungszeit!$W$22,Regelungszeit!$X$21,IF(($AH109+AL$15)&lt;Regelungszeit!$W$23,Regelungszeit!$X$22,Regelungszeit!$X$23)))))))))</f>
        <v>#N/A</v>
      </c>
      <c r="AM109" s="81" t="e">
        <f>IF(($AH109+AM$15)&lt;Regelungszeit!$W$15,Regelungszeit!$X$14,IF(($AH109+AM$15)&lt;Regelungszeit!$W$16,Regelungszeit!$X$15,IF(($AH109+AM$15)&lt;Regelungszeit!$W$17,Regelungszeit!$X$16,IF(($AH109+AM$15)&lt;Regelungszeit!$W$18,Regelungszeit!$X$17,IF(($AH109+AM$15)&lt;Regelungszeit!$W$19,Regelungszeit!$X$18,IF(($AH109+AM$15)&lt;Regelungszeit!$W$20,Regelungszeit!$X$19,IF(($AH109+AM$15)&lt;Regelungszeit!$W$21,Regelungszeit!$X$20,IF(($AH109+AM$15)&lt;Regelungszeit!$W$22,Regelungszeit!$X$21,IF(($AH109+AM$15)&lt;Regelungszeit!$W$23,Regelungszeit!$X$22,Regelungszeit!$X$23)))))))))</f>
        <v>#N/A</v>
      </c>
      <c r="AN109" s="81" t="e">
        <f>IF(($AH109+AN$15)&lt;Regelungszeit!$W$15,Regelungszeit!$X$14,IF(($AH109+AN$15)&lt;Regelungszeit!$W$16,Regelungszeit!$X$15,IF(($AH109+AN$15)&lt;Regelungszeit!$W$17,Regelungszeit!$X$16,IF(($AH109+AN$15)&lt;Regelungszeit!$W$18,Regelungszeit!$X$17,IF(($AH109+AN$15)&lt;Regelungszeit!$W$19,Regelungszeit!$X$18,IF(($AH109+AN$15)&lt;Regelungszeit!$W$20,Regelungszeit!$X$19,IF(($AH109+AN$15)&lt;Regelungszeit!$W$21,Regelungszeit!$X$20,IF(($AH109+AN$15)&lt;Regelungszeit!$W$22,Regelungszeit!$X$21,IF(($AH109+AN$15)&lt;Regelungszeit!$W$23,Regelungszeit!$X$22,Regelungszeit!$X$23)))))))))</f>
        <v>#N/A</v>
      </c>
      <c r="AO109" s="81" t="e">
        <f>IF(($AH109+AO$15)&lt;Regelungszeit!$W$15,Regelungszeit!$X$14,IF(($AH109+AO$15)&lt;Regelungszeit!$W$16,Regelungszeit!$X$15,IF(($AH109+AO$15)&lt;Regelungszeit!$W$17,Regelungszeit!$X$16,IF(($AH109+AO$15)&lt;Regelungszeit!$W$18,Regelungszeit!$X$17,IF(($AH109+AO$15)&lt;Regelungszeit!$W$19,Regelungszeit!$X$18,IF(($AH109+AO$15)&lt;Regelungszeit!$W$20,Regelungszeit!$X$19,IF(($AH109+AO$15)&lt;Regelungszeit!$W$21,Regelungszeit!$X$20,IF(($AH109+AO$15)&lt;Regelungszeit!$W$22,Regelungszeit!$X$21,IF(($AH109+AO$15)&lt;Regelungszeit!$W$23,Regelungszeit!$X$22,Regelungszeit!$X$23)))))))))</f>
        <v>#N/A</v>
      </c>
      <c r="AP109" s="81" t="e">
        <f>IF(($AH109+AP$15)&lt;Regelungszeit!$W$15,Regelungszeit!$X$14,IF(($AH109+AP$15)&lt;Regelungszeit!$W$16,Regelungszeit!$X$15,IF(($AH109+AP$15)&lt;Regelungszeit!$W$17,Regelungszeit!$X$16,IF(($AH109+AP$15)&lt;Regelungszeit!$W$18,Regelungszeit!$X$17,IF(($AH109+AP$15)&lt;Regelungszeit!$W$19,Regelungszeit!$X$18,IF(($AH109+AP$15)&lt;Regelungszeit!$W$20,Regelungszeit!$X$19,IF(($AH109+AP$15)&lt;Regelungszeit!$W$21,Regelungszeit!$X$20,IF(($AH109+AP$15)&lt;Regelungszeit!$W$22,Regelungszeit!$X$21,IF(($AH109+AP$15)&lt;Regelungszeit!$W$23,Regelungszeit!$X$22,Regelungszeit!$X$23)))))))))</f>
        <v>#N/A</v>
      </c>
      <c r="AQ109" s="81" t="e">
        <f>IF(($AH109+AQ$15)&lt;Regelungszeit!$W$15,Regelungszeit!$X$14,IF(($AH109+AQ$15)&lt;Regelungszeit!$W$16,Regelungszeit!$X$15,IF(($AH109+AQ$15)&lt;Regelungszeit!$W$17,Regelungszeit!$X$16,IF(($AH109+AQ$15)&lt;Regelungszeit!$W$18,Regelungszeit!$X$17,IF(($AH109+AQ$15)&lt;Regelungszeit!$W$19,Regelungszeit!$X$18,IF(($AH109+AQ$15)&lt;Regelungszeit!$W$20,Regelungszeit!$X$19,IF(($AH109+AQ$15)&lt;Regelungszeit!$W$21,Regelungszeit!$X$20,IF(($AH109+AQ$15)&lt;Regelungszeit!$W$22,Regelungszeit!$X$21,IF(($AH109+AQ$15)&lt;Regelungszeit!$W$23,Regelungszeit!$X$22,Regelungszeit!$X$23)))))))))</f>
        <v>#N/A</v>
      </c>
      <c r="AR109" s="81" t="e">
        <f>IF(($AH109+AR$15)&lt;Regelungszeit!$W$15,Regelungszeit!$X$14,IF(($AH109+AR$15)&lt;Regelungszeit!$W$16,Regelungszeit!$X$15,IF(($AH109+AR$15)&lt;Regelungszeit!$W$17,Regelungszeit!$X$16,IF(($AH109+AR$15)&lt;Regelungszeit!$W$18,Regelungszeit!$X$17,IF(($AH109+AR$15)&lt;Regelungszeit!$W$19,Regelungszeit!$X$18,IF(($AH109+AR$15)&lt;Regelungszeit!$W$20,Regelungszeit!$X$19,IF(($AH109+AR$15)&lt;Regelungszeit!$W$21,Regelungszeit!$X$20,IF(($AH109+AR$15)&lt;Regelungszeit!$W$22,Regelungszeit!$X$21,IF(($AH109+AR$15)&lt;Regelungszeit!$W$23,Regelungszeit!$X$22,Regelungszeit!$X$23)))))))))</f>
        <v>#N/A</v>
      </c>
      <c r="AS109" s="81" t="e">
        <f>IF(($AH109+AS$15)&lt;Regelungszeit!$W$15,Regelungszeit!$X$14,IF(($AH109+AS$15)&lt;Regelungszeit!$W$16,Regelungszeit!$X$15,IF(($AH109+AS$15)&lt;Regelungszeit!$W$17,Regelungszeit!$X$16,IF(($AH109+AS$15)&lt;Regelungszeit!$W$18,Regelungszeit!$X$17,IF(($AH109+AS$15)&lt;Regelungszeit!$W$19,Regelungszeit!$X$18,IF(($AH109+AS$15)&lt;Regelungszeit!$W$20,Regelungszeit!$X$19,IF(($AH109+AS$15)&lt;Regelungszeit!$W$21,Regelungszeit!$X$20,IF(($AH109+AS$15)&lt;Regelungszeit!$W$22,Regelungszeit!$X$21,IF(($AH109+AS$15)&lt;Regelungszeit!$W$23,Regelungszeit!$X$22,Regelungszeit!$X$23)))))))))</f>
        <v>#N/A</v>
      </c>
      <c r="AT109" s="81" t="e">
        <f>IF(($AH109+AT$15)&lt;Regelungszeit!$W$15,Regelungszeit!$X$14,IF(($AH109+AT$15)&lt;Regelungszeit!$W$16,Regelungszeit!$X$15,IF(($AH109+AT$15)&lt;Regelungszeit!$W$17,Regelungszeit!$X$16,IF(($AH109+AT$15)&lt;Regelungszeit!$W$18,Regelungszeit!$X$17,IF(($AH109+AT$15)&lt;Regelungszeit!$W$19,Regelungszeit!$X$18,IF(($AH109+AT$15)&lt;Regelungszeit!$W$20,Regelungszeit!$X$19,IF(($AH109+AT$15)&lt;Regelungszeit!$W$21,Regelungszeit!$X$20,IF(($AH109+AT$15)&lt;Regelungszeit!$W$22,Regelungszeit!$X$21,IF(($AH109+AT$15)&lt;Regelungszeit!$W$23,Regelungszeit!$X$22,Regelungszeit!$X$23)))))))))</f>
        <v>#N/A</v>
      </c>
      <c r="AU109" s="81" t="e">
        <f>IF(($AH109+AU$15)&lt;Regelungszeit!$W$15,Regelungszeit!$X$14,IF(($AH109+AU$15)&lt;Regelungszeit!$W$16,Regelungszeit!$X$15,IF(($AH109+AU$15)&lt;Regelungszeit!$W$17,Regelungszeit!$X$16,IF(($AH109+AU$15)&lt;Regelungszeit!$W$18,Regelungszeit!$X$17,IF(($AH109+AU$15)&lt;Regelungszeit!$W$19,Regelungszeit!$X$18,IF(($AH109+AU$15)&lt;Regelungszeit!$W$20,Regelungszeit!$X$19,IF(($AH109+AU$15)&lt;Regelungszeit!$W$21,Regelungszeit!$X$20,IF(($AH109+AU$15)&lt;Regelungszeit!$W$22,Regelungszeit!$X$21,IF(($AH109+AU$15)&lt;Regelungszeit!$W$23,Regelungszeit!$X$22,Regelungszeit!$X$23)))))))))</f>
        <v>#N/A</v>
      </c>
      <c r="AV109" s="81" t="e">
        <f>IF(($AH109+AV$15)&lt;Regelungszeit!$W$15,Regelungszeit!$X$14,IF(($AH109+AV$15)&lt;Regelungszeit!$W$16,Regelungszeit!$X$15,IF(($AH109+AV$15)&lt;Regelungszeit!$W$17,Regelungszeit!$X$16,IF(($AH109+AV$15)&lt;Regelungszeit!$W$18,Regelungszeit!$X$17,IF(($AH109+AV$15)&lt;Regelungszeit!$W$19,Regelungszeit!$X$18,IF(($AH109+AV$15)&lt;Regelungszeit!$W$20,Regelungszeit!$X$19,IF(($AH109+AV$15)&lt;Regelungszeit!$W$21,Regelungszeit!$X$20,IF(($AH109+AV$15)&lt;Regelungszeit!$W$22,Regelungszeit!$X$21,IF(($AH109+AV$15)&lt;Regelungszeit!$W$23,Regelungszeit!$X$22,Regelungszeit!$X$23)))))))))</f>
        <v>#N/A</v>
      </c>
      <c r="AW109" s="81" t="e">
        <f>IF(($AH109+AW$15)&lt;Regelungszeit!$W$15,Regelungszeit!$X$14,IF(($AH109+AW$15)&lt;Regelungszeit!$W$16,Regelungszeit!$X$15,IF(($AH109+AW$15)&lt;Regelungszeit!$W$17,Regelungszeit!$X$16,IF(($AH109+AW$15)&lt;Regelungszeit!$W$18,Regelungszeit!$X$17,IF(($AH109+AW$15)&lt;Regelungszeit!$W$19,Regelungszeit!$X$18,IF(($AH109+AW$15)&lt;Regelungszeit!$W$20,Regelungszeit!$X$19,IF(($AH109+AW$15)&lt;Regelungszeit!$W$21,Regelungszeit!$X$20,IF(($AH109+AW$15)&lt;Regelungszeit!$W$22,Regelungszeit!$X$21,IF(($AH109+AW$15)&lt;Regelungszeit!$W$23,Regelungszeit!$X$22,Regelungszeit!$X$23)))))))))</f>
        <v>#N/A</v>
      </c>
      <c r="AX109" s="82" t="e">
        <f t="shared" si="31"/>
        <v>#N/A</v>
      </c>
    </row>
    <row r="110" spans="1:50">
      <c r="A110" s="56" t="e">
        <f>IF(B110=Regelungszeit!$F$31,"Ende Regelung",IF(B110=Regelungszeit!$F$32,"Ende Hochfahrrampe",""))</f>
        <v>#N/A</v>
      </c>
      <c r="B110" s="57">
        <v>96</v>
      </c>
      <c r="C110" s="58" t="e">
        <f t="shared" si="32"/>
        <v>#N/A</v>
      </c>
      <c r="D110" s="59" t="e">
        <f t="shared" si="33"/>
        <v>#N/A</v>
      </c>
      <c r="E110" s="155"/>
      <c r="F110" s="247" t="e">
        <f>MATCH(INT(C110),Zuteilung!A:A,0)</f>
        <v>#N/A</v>
      </c>
      <c r="G110" s="61" t="e">
        <f>IF(OR(C110&lt;INDEX(Zuteilung!C:C,F110),C110&gt;INDEX(Zuteilung!D:D,F110)),FALSE,TRUE)</f>
        <v>#N/A</v>
      </c>
      <c r="H110" s="60" t="e">
        <f>IF(B110&lt;=Regelungszeit!$F$32,H109+Regelungszeit!$F$28,"")</f>
        <v>#N/A</v>
      </c>
      <c r="I110" s="60"/>
      <c r="J110" s="60"/>
      <c r="K110" s="60"/>
      <c r="L110" s="61" t="e">
        <f t="shared" si="22"/>
        <v>#N/A</v>
      </c>
      <c r="M110" s="106" t="e">
        <f t="shared" si="24"/>
        <v>#N/A</v>
      </c>
      <c r="N110" s="61" t="e">
        <f>IF(M110="","",IF(M110=1,0,IF(M110=1,0,Dateneingabe!$G$10*M110)))</f>
        <v>#N/A</v>
      </c>
      <c r="O110" s="252">
        <f t="shared" si="28"/>
        <v>0</v>
      </c>
      <c r="P110" s="63">
        <f>IF(O110="","",O110*(Dateneingabe!$G$10/100))</f>
        <v>0</v>
      </c>
      <c r="Q110" s="63">
        <f t="shared" si="29"/>
        <v>0</v>
      </c>
      <c r="R110" s="63" t="e">
        <f>IF(C110="","",IF(Dateneingabe!$G$17&lt;40909,Zeitreihe!P110,Zeitreihe!Q110))</f>
        <v>#N/A</v>
      </c>
      <c r="S110" s="68" t="str">
        <f>IF($T$14=0,"",IF(H110="","",IF(E110="","Ist-Arbeit fehlt",IF(L110&gt;Dateneingabe!$G$8,"Ist-Arbeit unplausibel",""))))</f>
        <v/>
      </c>
      <c r="T110" s="30">
        <f t="shared" si="23"/>
        <v>0</v>
      </c>
      <c r="U110" s="30">
        <f t="shared" si="25"/>
        <v>0</v>
      </c>
      <c r="X110" s="80"/>
      <c r="Y110" s="79"/>
      <c r="Z110" s="81"/>
      <c r="AA110" s="81"/>
      <c r="AB110" s="81"/>
      <c r="AC110" s="81"/>
      <c r="AD110" s="81"/>
      <c r="AE110" s="81"/>
      <c r="AF110" s="30" t="e">
        <f t="shared" si="26"/>
        <v>#N/A</v>
      </c>
      <c r="AG110" s="80" t="e">
        <f t="shared" si="30"/>
        <v>#N/A</v>
      </c>
      <c r="AH110" s="79" t="e">
        <f t="shared" si="27"/>
        <v>#N/A</v>
      </c>
      <c r="AI110" s="81" t="e">
        <f>IF(($AH110+AI$15)&lt;Regelungszeit!$W$15,Regelungszeit!$X$14,IF(($AH110+AI$15)&lt;Regelungszeit!$W$16,Regelungszeit!$X$15,IF(($AH110+AI$15)&lt;Regelungszeit!$W$17,Regelungszeit!$X$16,IF(($AH110+AI$15)&lt;Regelungszeit!$W$18,Regelungszeit!$X$17,IF(($AH110+AI$15)&lt;Regelungszeit!$W$19,Regelungszeit!$X$18,IF(($AH110+AI$15)&lt;Regelungszeit!$W$20,Regelungszeit!$X$19,IF(($AH110+AI$15)&lt;Regelungszeit!$W$21,Regelungszeit!$X$20,IF(($AH110+AI$15)&lt;Regelungszeit!$W$22,Regelungszeit!$X$21,IF(($AH110+AI$15)&lt;Regelungszeit!$W$23,Regelungszeit!$X$22,Regelungszeit!$X$23)))))))))</f>
        <v>#N/A</v>
      </c>
      <c r="AJ110" s="81" t="e">
        <f>IF(($AH110+AJ$15)&lt;Regelungszeit!$W$15,Regelungszeit!$X$14,IF(($AH110+AJ$15)&lt;Regelungszeit!$W$16,Regelungszeit!$X$15,IF(($AH110+AJ$15)&lt;Regelungszeit!$W$17,Regelungszeit!$X$16,IF(($AH110+AJ$15)&lt;Regelungszeit!$W$18,Regelungszeit!$X$17,IF(($AH110+AJ$15)&lt;Regelungszeit!$W$19,Regelungszeit!$X$18,IF(($AH110+AJ$15)&lt;Regelungszeit!$W$20,Regelungszeit!$X$19,IF(($AH110+AJ$15)&lt;Regelungszeit!$W$21,Regelungszeit!$X$20,IF(($AH110+AJ$15)&lt;Regelungszeit!$W$22,Regelungszeit!$X$21,IF(($AH110+AJ$15)&lt;Regelungszeit!$W$23,Regelungszeit!$X$22,Regelungszeit!$X$23)))))))))</f>
        <v>#N/A</v>
      </c>
      <c r="AK110" s="81" t="e">
        <f>IF(($AH110+AK$15)&lt;Regelungszeit!$W$15,Regelungszeit!$X$14,IF(($AH110+AK$15)&lt;Regelungszeit!$W$16,Regelungszeit!$X$15,IF(($AH110+AK$15)&lt;Regelungszeit!$W$17,Regelungszeit!$X$16,IF(($AH110+AK$15)&lt;Regelungszeit!$W$18,Regelungszeit!$X$17,IF(($AH110+AK$15)&lt;Regelungszeit!$W$19,Regelungszeit!$X$18,IF(($AH110+AK$15)&lt;Regelungszeit!$W$20,Regelungszeit!$X$19,IF(($AH110+AK$15)&lt;Regelungszeit!$W$21,Regelungszeit!$X$20,IF(($AH110+AK$15)&lt;Regelungszeit!$W$22,Regelungszeit!$X$21,IF(($AH110+AK$15)&lt;Regelungszeit!$W$23,Regelungszeit!$X$22,Regelungszeit!$X$23)))))))))</f>
        <v>#N/A</v>
      </c>
      <c r="AL110" s="81" t="e">
        <f>IF(($AH110+AL$15)&lt;Regelungszeit!$W$15,Regelungszeit!$X$14,IF(($AH110+AL$15)&lt;Regelungszeit!$W$16,Regelungszeit!$X$15,IF(($AH110+AL$15)&lt;Regelungszeit!$W$17,Regelungszeit!$X$16,IF(($AH110+AL$15)&lt;Regelungszeit!$W$18,Regelungszeit!$X$17,IF(($AH110+AL$15)&lt;Regelungszeit!$W$19,Regelungszeit!$X$18,IF(($AH110+AL$15)&lt;Regelungszeit!$W$20,Regelungszeit!$X$19,IF(($AH110+AL$15)&lt;Regelungszeit!$W$21,Regelungszeit!$X$20,IF(($AH110+AL$15)&lt;Regelungszeit!$W$22,Regelungszeit!$X$21,IF(($AH110+AL$15)&lt;Regelungszeit!$W$23,Regelungszeit!$X$22,Regelungszeit!$X$23)))))))))</f>
        <v>#N/A</v>
      </c>
      <c r="AM110" s="81" t="e">
        <f>IF(($AH110+AM$15)&lt;Regelungszeit!$W$15,Regelungszeit!$X$14,IF(($AH110+AM$15)&lt;Regelungszeit!$W$16,Regelungszeit!$X$15,IF(($AH110+AM$15)&lt;Regelungszeit!$W$17,Regelungszeit!$X$16,IF(($AH110+AM$15)&lt;Regelungszeit!$W$18,Regelungszeit!$X$17,IF(($AH110+AM$15)&lt;Regelungszeit!$W$19,Regelungszeit!$X$18,IF(($AH110+AM$15)&lt;Regelungszeit!$W$20,Regelungszeit!$X$19,IF(($AH110+AM$15)&lt;Regelungszeit!$W$21,Regelungszeit!$X$20,IF(($AH110+AM$15)&lt;Regelungszeit!$W$22,Regelungszeit!$X$21,IF(($AH110+AM$15)&lt;Regelungszeit!$W$23,Regelungszeit!$X$22,Regelungszeit!$X$23)))))))))</f>
        <v>#N/A</v>
      </c>
      <c r="AN110" s="81" t="e">
        <f>IF(($AH110+AN$15)&lt;Regelungszeit!$W$15,Regelungszeit!$X$14,IF(($AH110+AN$15)&lt;Regelungszeit!$W$16,Regelungszeit!$X$15,IF(($AH110+AN$15)&lt;Regelungszeit!$W$17,Regelungszeit!$X$16,IF(($AH110+AN$15)&lt;Regelungszeit!$W$18,Regelungszeit!$X$17,IF(($AH110+AN$15)&lt;Regelungszeit!$W$19,Regelungszeit!$X$18,IF(($AH110+AN$15)&lt;Regelungszeit!$W$20,Regelungszeit!$X$19,IF(($AH110+AN$15)&lt;Regelungszeit!$W$21,Regelungszeit!$X$20,IF(($AH110+AN$15)&lt;Regelungszeit!$W$22,Regelungszeit!$X$21,IF(($AH110+AN$15)&lt;Regelungszeit!$W$23,Regelungszeit!$X$22,Regelungszeit!$X$23)))))))))</f>
        <v>#N/A</v>
      </c>
      <c r="AO110" s="81" t="e">
        <f>IF(($AH110+AO$15)&lt;Regelungszeit!$W$15,Regelungszeit!$X$14,IF(($AH110+AO$15)&lt;Regelungszeit!$W$16,Regelungszeit!$X$15,IF(($AH110+AO$15)&lt;Regelungszeit!$W$17,Regelungszeit!$X$16,IF(($AH110+AO$15)&lt;Regelungszeit!$W$18,Regelungszeit!$X$17,IF(($AH110+AO$15)&lt;Regelungszeit!$W$19,Regelungszeit!$X$18,IF(($AH110+AO$15)&lt;Regelungszeit!$W$20,Regelungszeit!$X$19,IF(($AH110+AO$15)&lt;Regelungszeit!$W$21,Regelungszeit!$X$20,IF(($AH110+AO$15)&lt;Regelungszeit!$W$22,Regelungszeit!$X$21,IF(($AH110+AO$15)&lt;Regelungszeit!$W$23,Regelungszeit!$X$22,Regelungszeit!$X$23)))))))))</f>
        <v>#N/A</v>
      </c>
      <c r="AP110" s="81" t="e">
        <f>IF(($AH110+AP$15)&lt;Regelungszeit!$W$15,Regelungszeit!$X$14,IF(($AH110+AP$15)&lt;Regelungszeit!$W$16,Regelungszeit!$X$15,IF(($AH110+AP$15)&lt;Regelungszeit!$W$17,Regelungszeit!$X$16,IF(($AH110+AP$15)&lt;Regelungszeit!$W$18,Regelungszeit!$X$17,IF(($AH110+AP$15)&lt;Regelungszeit!$W$19,Regelungszeit!$X$18,IF(($AH110+AP$15)&lt;Regelungszeit!$W$20,Regelungszeit!$X$19,IF(($AH110+AP$15)&lt;Regelungszeit!$W$21,Regelungszeit!$X$20,IF(($AH110+AP$15)&lt;Regelungszeit!$W$22,Regelungszeit!$X$21,IF(($AH110+AP$15)&lt;Regelungszeit!$W$23,Regelungszeit!$X$22,Regelungszeit!$X$23)))))))))</f>
        <v>#N/A</v>
      </c>
      <c r="AQ110" s="81" t="e">
        <f>IF(($AH110+AQ$15)&lt;Regelungszeit!$W$15,Regelungszeit!$X$14,IF(($AH110+AQ$15)&lt;Regelungszeit!$W$16,Regelungszeit!$X$15,IF(($AH110+AQ$15)&lt;Regelungszeit!$W$17,Regelungszeit!$X$16,IF(($AH110+AQ$15)&lt;Regelungszeit!$W$18,Regelungszeit!$X$17,IF(($AH110+AQ$15)&lt;Regelungszeit!$W$19,Regelungszeit!$X$18,IF(($AH110+AQ$15)&lt;Regelungszeit!$W$20,Regelungszeit!$X$19,IF(($AH110+AQ$15)&lt;Regelungszeit!$W$21,Regelungszeit!$X$20,IF(($AH110+AQ$15)&lt;Regelungszeit!$W$22,Regelungszeit!$X$21,IF(($AH110+AQ$15)&lt;Regelungszeit!$W$23,Regelungszeit!$X$22,Regelungszeit!$X$23)))))))))</f>
        <v>#N/A</v>
      </c>
      <c r="AR110" s="81" t="e">
        <f>IF(($AH110+AR$15)&lt;Regelungszeit!$W$15,Regelungszeit!$X$14,IF(($AH110+AR$15)&lt;Regelungszeit!$W$16,Regelungszeit!$X$15,IF(($AH110+AR$15)&lt;Regelungszeit!$W$17,Regelungszeit!$X$16,IF(($AH110+AR$15)&lt;Regelungszeit!$W$18,Regelungszeit!$X$17,IF(($AH110+AR$15)&lt;Regelungszeit!$W$19,Regelungszeit!$X$18,IF(($AH110+AR$15)&lt;Regelungszeit!$W$20,Regelungszeit!$X$19,IF(($AH110+AR$15)&lt;Regelungszeit!$W$21,Regelungszeit!$X$20,IF(($AH110+AR$15)&lt;Regelungszeit!$W$22,Regelungszeit!$X$21,IF(($AH110+AR$15)&lt;Regelungszeit!$W$23,Regelungszeit!$X$22,Regelungszeit!$X$23)))))))))</f>
        <v>#N/A</v>
      </c>
      <c r="AS110" s="81" t="e">
        <f>IF(($AH110+AS$15)&lt;Regelungszeit!$W$15,Regelungszeit!$X$14,IF(($AH110+AS$15)&lt;Regelungszeit!$W$16,Regelungszeit!$X$15,IF(($AH110+AS$15)&lt;Regelungszeit!$W$17,Regelungszeit!$X$16,IF(($AH110+AS$15)&lt;Regelungszeit!$W$18,Regelungszeit!$X$17,IF(($AH110+AS$15)&lt;Regelungszeit!$W$19,Regelungszeit!$X$18,IF(($AH110+AS$15)&lt;Regelungszeit!$W$20,Regelungszeit!$X$19,IF(($AH110+AS$15)&lt;Regelungszeit!$W$21,Regelungszeit!$X$20,IF(($AH110+AS$15)&lt;Regelungszeit!$W$22,Regelungszeit!$X$21,IF(($AH110+AS$15)&lt;Regelungszeit!$W$23,Regelungszeit!$X$22,Regelungszeit!$X$23)))))))))</f>
        <v>#N/A</v>
      </c>
      <c r="AT110" s="81" t="e">
        <f>IF(($AH110+AT$15)&lt;Regelungszeit!$W$15,Regelungszeit!$X$14,IF(($AH110+AT$15)&lt;Regelungszeit!$W$16,Regelungszeit!$X$15,IF(($AH110+AT$15)&lt;Regelungszeit!$W$17,Regelungszeit!$X$16,IF(($AH110+AT$15)&lt;Regelungszeit!$W$18,Regelungszeit!$X$17,IF(($AH110+AT$15)&lt;Regelungszeit!$W$19,Regelungszeit!$X$18,IF(($AH110+AT$15)&lt;Regelungszeit!$W$20,Regelungszeit!$X$19,IF(($AH110+AT$15)&lt;Regelungszeit!$W$21,Regelungszeit!$X$20,IF(($AH110+AT$15)&lt;Regelungszeit!$W$22,Regelungszeit!$X$21,IF(($AH110+AT$15)&lt;Regelungszeit!$W$23,Regelungszeit!$X$22,Regelungszeit!$X$23)))))))))</f>
        <v>#N/A</v>
      </c>
      <c r="AU110" s="81" t="e">
        <f>IF(($AH110+AU$15)&lt;Regelungszeit!$W$15,Regelungszeit!$X$14,IF(($AH110+AU$15)&lt;Regelungszeit!$W$16,Regelungszeit!$X$15,IF(($AH110+AU$15)&lt;Regelungszeit!$W$17,Regelungszeit!$X$16,IF(($AH110+AU$15)&lt;Regelungszeit!$W$18,Regelungszeit!$X$17,IF(($AH110+AU$15)&lt;Regelungszeit!$W$19,Regelungszeit!$X$18,IF(($AH110+AU$15)&lt;Regelungszeit!$W$20,Regelungszeit!$X$19,IF(($AH110+AU$15)&lt;Regelungszeit!$W$21,Regelungszeit!$X$20,IF(($AH110+AU$15)&lt;Regelungszeit!$W$22,Regelungszeit!$X$21,IF(($AH110+AU$15)&lt;Regelungszeit!$W$23,Regelungszeit!$X$22,Regelungszeit!$X$23)))))))))</f>
        <v>#N/A</v>
      </c>
      <c r="AV110" s="81" t="e">
        <f>IF(($AH110+AV$15)&lt;Regelungszeit!$W$15,Regelungszeit!$X$14,IF(($AH110+AV$15)&lt;Regelungszeit!$W$16,Regelungszeit!$X$15,IF(($AH110+AV$15)&lt;Regelungszeit!$W$17,Regelungszeit!$X$16,IF(($AH110+AV$15)&lt;Regelungszeit!$W$18,Regelungszeit!$X$17,IF(($AH110+AV$15)&lt;Regelungszeit!$W$19,Regelungszeit!$X$18,IF(($AH110+AV$15)&lt;Regelungszeit!$W$20,Regelungszeit!$X$19,IF(($AH110+AV$15)&lt;Regelungszeit!$W$21,Regelungszeit!$X$20,IF(($AH110+AV$15)&lt;Regelungszeit!$W$22,Regelungszeit!$X$21,IF(($AH110+AV$15)&lt;Regelungszeit!$W$23,Regelungszeit!$X$22,Regelungszeit!$X$23)))))))))</f>
        <v>#N/A</v>
      </c>
      <c r="AW110" s="81" t="e">
        <f>IF(($AH110+AW$15)&lt;Regelungszeit!$W$15,Regelungszeit!$X$14,IF(($AH110+AW$15)&lt;Regelungszeit!$W$16,Regelungszeit!$X$15,IF(($AH110+AW$15)&lt;Regelungszeit!$W$17,Regelungszeit!$X$16,IF(($AH110+AW$15)&lt;Regelungszeit!$W$18,Regelungszeit!$X$17,IF(($AH110+AW$15)&lt;Regelungszeit!$W$19,Regelungszeit!$X$18,IF(($AH110+AW$15)&lt;Regelungszeit!$W$20,Regelungszeit!$X$19,IF(($AH110+AW$15)&lt;Regelungszeit!$W$21,Regelungszeit!$X$20,IF(($AH110+AW$15)&lt;Regelungszeit!$W$22,Regelungszeit!$X$21,IF(($AH110+AW$15)&lt;Regelungszeit!$W$23,Regelungszeit!$X$22,Regelungszeit!$X$23)))))))))</f>
        <v>#N/A</v>
      </c>
      <c r="AX110" s="82" t="e">
        <f t="shared" si="31"/>
        <v>#N/A</v>
      </c>
    </row>
    <row r="111" spans="1:50">
      <c r="A111" s="56" t="e">
        <f>IF(B111=Regelungszeit!$F$31,"Ende Regelung",IF(B111=Regelungszeit!$F$32,"Ende Hochfahrrampe",""))</f>
        <v>#N/A</v>
      </c>
      <c r="B111" s="57">
        <v>97</v>
      </c>
      <c r="C111" s="58" t="e">
        <f t="shared" ref="C111:C174" si="34">IF(H111="","",H111)</f>
        <v>#N/A</v>
      </c>
      <c r="D111" s="59" t="e">
        <f t="shared" ref="D111:D174" si="35">IF(H111="","",H111)</f>
        <v>#N/A</v>
      </c>
      <c r="E111" s="155"/>
      <c r="F111" s="247" t="e">
        <f>MATCH(INT(C111),Zuteilung!A:A,0)</f>
        <v>#N/A</v>
      </c>
      <c r="G111" s="61" t="e">
        <f>IF(OR(C111&lt;INDEX(Zuteilung!C:C,F111),C111&gt;INDEX(Zuteilung!D:D,F111)),FALSE,TRUE)</f>
        <v>#N/A</v>
      </c>
      <c r="H111" s="60" t="e">
        <f>IF(B111&lt;=Regelungszeit!$F$32,H110+Regelungszeit!$F$28,"")</f>
        <v>#N/A</v>
      </c>
      <c r="I111" s="60"/>
      <c r="J111" s="60"/>
      <c r="K111" s="60"/>
      <c r="L111" s="61" t="e">
        <f t="shared" ref="L111:L142" si="36">IF(D111="","",E111*4)</f>
        <v>#N/A</v>
      </c>
      <c r="M111" s="106" t="e">
        <f t="shared" si="24"/>
        <v>#N/A</v>
      </c>
      <c r="N111" s="61" t="e">
        <f>IF(M111="","",IF(M111=1,0,IF(M111=1,0,Dateneingabe!$G$10*M111)))</f>
        <v>#N/A</v>
      </c>
      <c r="O111" s="252">
        <f t="shared" si="28"/>
        <v>0</v>
      </c>
      <c r="P111" s="63">
        <f>IF(O111="","",O111*(Dateneingabe!$G$10/100))</f>
        <v>0</v>
      </c>
      <c r="Q111" s="63">
        <f t="shared" si="29"/>
        <v>0</v>
      </c>
      <c r="R111" s="63" t="e">
        <f>IF(C111="","",IF(Dateneingabe!$G$17&lt;40909,Zeitreihe!P111,Zeitreihe!Q111))</f>
        <v>#N/A</v>
      </c>
      <c r="S111" s="68" t="str">
        <f>IF($T$14=0,"",IF(H111="","",IF(E111="","Ist-Arbeit fehlt",IF(L111&gt;Dateneingabe!$G$8,"Ist-Arbeit unplausibel",""))))</f>
        <v/>
      </c>
      <c r="T111" s="30">
        <f t="shared" ref="T111:T142" si="37">IF(E111="",0,1)</f>
        <v>0</v>
      </c>
      <c r="U111" s="30">
        <f t="shared" si="25"/>
        <v>0</v>
      </c>
      <c r="X111" s="80"/>
      <c r="Y111" s="79"/>
      <c r="Z111" s="81"/>
      <c r="AA111" s="81"/>
      <c r="AB111" s="81"/>
      <c r="AC111" s="81"/>
      <c r="AD111" s="81"/>
      <c r="AE111" s="81"/>
      <c r="AF111" s="30" t="e">
        <f t="shared" si="26"/>
        <v>#N/A</v>
      </c>
      <c r="AG111" s="80" t="e">
        <f t="shared" si="30"/>
        <v>#N/A</v>
      </c>
      <c r="AH111" s="79" t="e">
        <f t="shared" si="27"/>
        <v>#N/A</v>
      </c>
      <c r="AI111" s="81" t="e">
        <f>IF(($AH111+AI$15)&lt;Regelungszeit!$W$15,Regelungszeit!$X$14,IF(($AH111+AI$15)&lt;Regelungszeit!$W$16,Regelungszeit!$X$15,IF(($AH111+AI$15)&lt;Regelungszeit!$W$17,Regelungszeit!$X$16,IF(($AH111+AI$15)&lt;Regelungszeit!$W$18,Regelungszeit!$X$17,IF(($AH111+AI$15)&lt;Regelungszeit!$W$19,Regelungszeit!$X$18,IF(($AH111+AI$15)&lt;Regelungszeit!$W$20,Regelungszeit!$X$19,IF(($AH111+AI$15)&lt;Regelungszeit!$W$21,Regelungszeit!$X$20,IF(($AH111+AI$15)&lt;Regelungszeit!$W$22,Regelungszeit!$X$21,IF(($AH111+AI$15)&lt;Regelungszeit!$W$23,Regelungszeit!$X$22,Regelungszeit!$X$23)))))))))</f>
        <v>#N/A</v>
      </c>
      <c r="AJ111" s="81" t="e">
        <f>IF(($AH111+AJ$15)&lt;Regelungszeit!$W$15,Regelungszeit!$X$14,IF(($AH111+AJ$15)&lt;Regelungszeit!$W$16,Regelungszeit!$X$15,IF(($AH111+AJ$15)&lt;Regelungszeit!$W$17,Regelungszeit!$X$16,IF(($AH111+AJ$15)&lt;Regelungszeit!$W$18,Regelungszeit!$X$17,IF(($AH111+AJ$15)&lt;Regelungszeit!$W$19,Regelungszeit!$X$18,IF(($AH111+AJ$15)&lt;Regelungszeit!$W$20,Regelungszeit!$X$19,IF(($AH111+AJ$15)&lt;Regelungszeit!$W$21,Regelungszeit!$X$20,IF(($AH111+AJ$15)&lt;Regelungszeit!$W$22,Regelungszeit!$X$21,IF(($AH111+AJ$15)&lt;Regelungszeit!$W$23,Regelungszeit!$X$22,Regelungszeit!$X$23)))))))))</f>
        <v>#N/A</v>
      </c>
      <c r="AK111" s="81" t="e">
        <f>IF(($AH111+AK$15)&lt;Regelungszeit!$W$15,Regelungszeit!$X$14,IF(($AH111+AK$15)&lt;Regelungszeit!$W$16,Regelungszeit!$X$15,IF(($AH111+AK$15)&lt;Regelungszeit!$W$17,Regelungszeit!$X$16,IF(($AH111+AK$15)&lt;Regelungszeit!$W$18,Regelungszeit!$X$17,IF(($AH111+AK$15)&lt;Regelungszeit!$W$19,Regelungszeit!$X$18,IF(($AH111+AK$15)&lt;Regelungszeit!$W$20,Regelungszeit!$X$19,IF(($AH111+AK$15)&lt;Regelungszeit!$W$21,Regelungszeit!$X$20,IF(($AH111+AK$15)&lt;Regelungszeit!$W$22,Regelungszeit!$X$21,IF(($AH111+AK$15)&lt;Regelungszeit!$W$23,Regelungszeit!$X$22,Regelungszeit!$X$23)))))))))</f>
        <v>#N/A</v>
      </c>
      <c r="AL111" s="81" t="e">
        <f>IF(($AH111+AL$15)&lt;Regelungszeit!$W$15,Regelungszeit!$X$14,IF(($AH111+AL$15)&lt;Regelungszeit!$W$16,Regelungszeit!$X$15,IF(($AH111+AL$15)&lt;Regelungszeit!$W$17,Regelungszeit!$X$16,IF(($AH111+AL$15)&lt;Regelungszeit!$W$18,Regelungszeit!$X$17,IF(($AH111+AL$15)&lt;Regelungszeit!$W$19,Regelungszeit!$X$18,IF(($AH111+AL$15)&lt;Regelungszeit!$W$20,Regelungszeit!$X$19,IF(($AH111+AL$15)&lt;Regelungszeit!$W$21,Regelungszeit!$X$20,IF(($AH111+AL$15)&lt;Regelungszeit!$W$22,Regelungszeit!$X$21,IF(($AH111+AL$15)&lt;Regelungszeit!$W$23,Regelungszeit!$X$22,Regelungszeit!$X$23)))))))))</f>
        <v>#N/A</v>
      </c>
      <c r="AM111" s="81" t="e">
        <f>IF(($AH111+AM$15)&lt;Regelungszeit!$W$15,Regelungszeit!$X$14,IF(($AH111+AM$15)&lt;Regelungszeit!$W$16,Regelungszeit!$X$15,IF(($AH111+AM$15)&lt;Regelungszeit!$W$17,Regelungszeit!$X$16,IF(($AH111+AM$15)&lt;Regelungszeit!$W$18,Regelungszeit!$X$17,IF(($AH111+AM$15)&lt;Regelungszeit!$W$19,Regelungszeit!$X$18,IF(($AH111+AM$15)&lt;Regelungszeit!$W$20,Regelungszeit!$X$19,IF(($AH111+AM$15)&lt;Regelungszeit!$W$21,Regelungszeit!$X$20,IF(($AH111+AM$15)&lt;Regelungszeit!$W$22,Regelungszeit!$X$21,IF(($AH111+AM$15)&lt;Regelungszeit!$W$23,Regelungszeit!$X$22,Regelungszeit!$X$23)))))))))</f>
        <v>#N/A</v>
      </c>
      <c r="AN111" s="81" t="e">
        <f>IF(($AH111+AN$15)&lt;Regelungszeit!$W$15,Regelungszeit!$X$14,IF(($AH111+AN$15)&lt;Regelungszeit!$W$16,Regelungszeit!$X$15,IF(($AH111+AN$15)&lt;Regelungszeit!$W$17,Regelungszeit!$X$16,IF(($AH111+AN$15)&lt;Regelungszeit!$W$18,Regelungszeit!$X$17,IF(($AH111+AN$15)&lt;Regelungszeit!$W$19,Regelungszeit!$X$18,IF(($AH111+AN$15)&lt;Regelungszeit!$W$20,Regelungszeit!$X$19,IF(($AH111+AN$15)&lt;Regelungszeit!$W$21,Regelungszeit!$X$20,IF(($AH111+AN$15)&lt;Regelungszeit!$W$22,Regelungszeit!$X$21,IF(($AH111+AN$15)&lt;Regelungszeit!$W$23,Regelungszeit!$X$22,Regelungszeit!$X$23)))))))))</f>
        <v>#N/A</v>
      </c>
      <c r="AO111" s="81" t="e">
        <f>IF(($AH111+AO$15)&lt;Regelungszeit!$W$15,Regelungszeit!$X$14,IF(($AH111+AO$15)&lt;Regelungszeit!$W$16,Regelungszeit!$X$15,IF(($AH111+AO$15)&lt;Regelungszeit!$W$17,Regelungszeit!$X$16,IF(($AH111+AO$15)&lt;Regelungszeit!$W$18,Regelungszeit!$X$17,IF(($AH111+AO$15)&lt;Regelungszeit!$W$19,Regelungszeit!$X$18,IF(($AH111+AO$15)&lt;Regelungszeit!$W$20,Regelungszeit!$X$19,IF(($AH111+AO$15)&lt;Regelungszeit!$W$21,Regelungszeit!$X$20,IF(($AH111+AO$15)&lt;Regelungszeit!$W$22,Regelungszeit!$X$21,IF(($AH111+AO$15)&lt;Regelungszeit!$W$23,Regelungszeit!$X$22,Regelungszeit!$X$23)))))))))</f>
        <v>#N/A</v>
      </c>
      <c r="AP111" s="81" t="e">
        <f>IF(($AH111+AP$15)&lt;Regelungszeit!$W$15,Regelungszeit!$X$14,IF(($AH111+AP$15)&lt;Regelungszeit!$W$16,Regelungszeit!$X$15,IF(($AH111+AP$15)&lt;Regelungszeit!$W$17,Regelungszeit!$X$16,IF(($AH111+AP$15)&lt;Regelungszeit!$W$18,Regelungszeit!$X$17,IF(($AH111+AP$15)&lt;Regelungszeit!$W$19,Regelungszeit!$X$18,IF(($AH111+AP$15)&lt;Regelungszeit!$W$20,Regelungszeit!$X$19,IF(($AH111+AP$15)&lt;Regelungszeit!$W$21,Regelungszeit!$X$20,IF(($AH111+AP$15)&lt;Regelungszeit!$W$22,Regelungszeit!$X$21,IF(($AH111+AP$15)&lt;Regelungszeit!$W$23,Regelungszeit!$X$22,Regelungszeit!$X$23)))))))))</f>
        <v>#N/A</v>
      </c>
      <c r="AQ111" s="81" t="e">
        <f>IF(($AH111+AQ$15)&lt;Regelungszeit!$W$15,Regelungszeit!$X$14,IF(($AH111+AQ$15)&lt;Regelungszeit!$W$16,Regelungszeit!$X$15,IF(($AH111+AQ$15)&lt;Regelungszeit!$W$17,Regelungszeit!$X$16,IF(($AH111+AQ$15)&lt;Regelungszeit!$W$18,Regelungszeit!$X$17,IF(($AH111+AQ$15)&lt;Regelungszeit!$W$19,Regelungszeit!$X$18,IF(($AH111+AQ$15)&lt;Regelungszeit!$W$20,Regelungszeit!$X$19,IF(($AH111+AQ$15)&lt;Regelungszeit!$W$21,Regelungszeit!$X$20,IF(($AH111+AQ$15)&lt;Regelungszeit!$W$22,Regelungszeit!$X$21,IF(($AH111+AQ$15)&lt;Regelungszeit!$W$23,Regelungszeit!$X$22,Regelungszeit!$X$23)))))))))</f>
        <v>#N/A</v>
      </c>
      <c r="AR111" s="81" t="e">
        <f>IF(($AH111+AR$15)&lt;Regelungszeit!$W$15,Regelungszeit!$X$14,IF(($AH111+AR$15)&lt;Regelungszeit!$W$16,Regelungszeit!$X$15,IF(($AH111+AR$15)&lt;Regelungszeit!$W$17,Regelungszeit!$X$16,IF(($AH111+AR$15)&lt;Regelungszeit!$W$18,Regelungszeit!$X$17,IF(($AH111+AR$15)&lt;Regelungszeit!$W$19,Regelungszeit!$X$18,IF(($AH111+AR$15)&lt;Regelungszeit!$W$20,Regelungszeit!$X$19,IF(($AH111+AR$15)&lt;Regelungszeit!$W$21,Regelungszeit!$X$20,IF(($AH111+AR$15)&lt;Regelungszeit!$W$22,Regelungszeit!$X$21,IF(($AH111+AR$15)&lt;Regelungszeit!$W$23,Regelungszeit!$X$22,Regelungszeit!$X$23)))))))))</f>
        <v>#N/A</v>
      </c>
      <c r="AS111" s="81" t="e">
        <f>IF(($AH111+AS$15)&lt;Regelungszeit!$W$15,Regelungszeit!$X$14,IF(($AH111+AS$15)&lt;Regelungszeit!$W$16,Regelungszeit!$X$15,IF(($AH111+AS$15)&lt;Regelungszeit!$W$17,Regelungszeit!$X$16,IF(($AH111+AS$15)&lt;Regelungszeit!$W$18,Regelungszeit!$X$17,IF(($AH111+AS$15)&lt;Regelungszeit!$W$19,Regelungszeit!$X$18,IF(($AH111+AS$15)&lt;Regelungszeit!$W$20,Regelungszeit!$X$19,IF(($AH111+AS$15)&lt;Regelungszeit!$W$21,Regelungszeit!$X$20,IF(($AH111+AS$15)&lt;Regelungszeit!$W$22,Regelungszeit!$X$21,IF(($AH111+AS$15)&lt;Regelungszeit!$W$23,Regelungszeit!$X$22,Regelungszeit!$X$23)))))))))</f>
        <v>#N/A</v>
      </c>
      <c r="AT111" s="81" t="e">
        <f>IF(($AH111+AT$15)&lt;Regelungszeit!$W$15,Regelungszeit!$X$14,IF(($AH111+AT$15)&lt;Regelungszeit!$W$16,Regelungszeit!$X$15,IF(($AH111+AT$15)&lt;Regelungszeit!$W$17,Regelungszeit!$X$16,IF(($AH111+AT$15)&lt;Regelungszeit!$W$18,Regelungszeit!$X$17,IF(($AH111+AT$15)&lt;Regelungszeit!$W$19,Regelungszeit!$X$18,IF(($AH111+AT$15)&lt;Regelungszeit!$W$20,Regelungszeit!$X$19,IF(($AH111+AT$15)&lt;Regelungszeit!$W$21,Regelungszeit!$X$20,IF(($AH111+AT$15)&lt;Regelungszeit!$W$22,Regelungszeit!$X$21,IF(($AH111+AT$15)&lt;Regelungszeit!$W$23,Regelungszeit!$X$22,Regelungszeit!$X$23)))))))))</f>
        <v>#N/A</v>
      </c>
      <c r="AU111" s="81" t="e">
        <f>IF(($AH111+AU$15)&lt;Regelungszeit!$W$15,Regelungszeit!$X$14,IF(($AH111+AU$15)&lt;Regelungszeit!$W$16,Regelungszeit!$X$15,IF(($AH111+AU$15)&lt;Regelungszeit!$W$17,Regelungszeit!$X$16,IF(($AH111+AU$15)&lt;Regelungszeit!$W$18,Regelungszeit!$X$17,IF(($AH111+AU$15)&lt;Regelungszeit!$W$19,Regelungszeit!$X$18,IF(($AH111+AU$15)&lt;Regelungszeit!$W$20,Regelungszeit!$X$19,IF(($AH111+AU$15)&lt;Regelungszeit!$W$21,Regelungszeit!$X$20,IF(($AH111+AU$15)&lt;Regelungszeit!$W$22,Regelungszeit!$X$21,IF(($AH111+AU$15)&lt;Regelungszeit!$W$23,Regelungszeit!$X$22,Regelungszeit!$X$23)))))))))</f>
        <v>#N/A</v>
      </c>
      <c r="AV111" s="81" t="e">
        <f>IF(($AH111+AV$15)&lt;Regelungszeit!$W$15,Regelungszeit!$X$14,IF(($AH111+AV$15)&lt;Regelungszeit!$W$16,Regelungszeit!$X$15,IF(($AH111+AV$15)&lt;Regelungszeit!$W$17,Regelungszeit!$X$16,IF(($AH111+AV$15)&lt;Regelungszeit!$W$18,Regelungszeit!$X$17,IF(($AH111+AV$15)&lt;Regelungszeit!$W$19,Regelungszeit!$X$18,IF(($AH111+AV$15)&lt;Regelungszeit!$W$20,Regelungszeit!$X$19,IF(($AH111+AV$15)&lt;Regelungszeit!$W$21,Regelungszeit!$X$20,IF(($AH111+AV$15)&lt;Regelungszeit!$W$22,Regelungszeit!$X$21,IF(($AH111+AV$15)&lt;Regelungszeit!$W$23,Regelungszeit!$X$22,Regelungszeit!$X$23)))))))))</f>
        <v>#N/A</v>
      </c>
      <c r="AW111" s="81" t="e">
        <f>IF(($AH111+AW$15)&lt;Regelungszeit!$W$15,Regelungszeit!$X$14,IF(($AH111+AW$15)&lt;Regelungszeit!$W$16,Regelungszeit!$X$15,IF(($AH111+AW$15)&lt;Regelungszeit!$W$17,Regelungszeit!$X$16,IF(($AH111+AW$15)&lt;Regelungszeit!$W$18,Regelungszeit!$X$17,IF(($AH111+AW$15)&lt;Regelungszeit!$W$19,Regelungszeit!$X$18,IF(($AH111+AW$15)&lt;Regelungszeit!$W$20,Regelungszeit!$X$19,IF(($AH111+AW$15)&lt;Regelungszeit!$W$21,Regelungszeit!$X$20,IF(($AH111+AW$15)&lt;Regelungszeit!$W$22,Regelungszeit!$X$21,IF(($AH111+AW$15)&lt;Regelungszeit!$W$23,Regelungszeit!$X$22,Regelungszeit!$X$23)))))))))</f>
        <v>#N/A</v>
      </c>
      <c r="AX111" s="82" t="e">
        <f t="shared" si="31"/>
        <v>#N/A</v>
      </c>
    </row>
    <row r="112" spans="1:50">
      <c r="A112" s="56" t="e">
        <f>IF(B112=Regelungszeit!$F$31,"Ende Regelung",IF(B112=Regelungszeit!$F$32,"Ende Hochfahrrampe",""))</f>
        <v>#N/A</v>
      </c>
      <c r="B112" s="57">
        <v>98</v>
      </c>
      <c r="C112" s="58" t="e">
        <f t="shared" si="34"/>
        <v>#N/A</v>
      </c>
      <c r="D112" s="59" t="e">
        <f t="shared" si="35"/>
        <v>#N/A</v>
      </c>
      <c r="E112" s="155"/>
      <c r="F112" s="247" t="e">
        <f>MATCH(INT(C112),Zuteilung!A:A,0)</f>
        <v>#N/A</v>
      </c>
      <c r="G112" s="61" t="e">
        <f>IF(OR(C112&lt;INDEX(Zuteilung!C:C,F112),C112&gt;INDEX(Zuteilung!D:D,F112)),FALSE,TRUE)</f>
        <v>#N/A</v>
      </c>
      <c r="H112" s="60" t="e">
        <f>IF(B112&lt;=Regelungszeit!$F$32,H111+Regelungszeit!$F$28,"")</f>
        <v>#N/A</v>
      </c>
      <c r="I112" s="60"/>
      <c r="J112" s="60"/>
      <c r="K112" s="60"/>
      <c r="L112" s="61" t="e">
        <f t="shared" si="36"/>
        <v>#N/A</v>
      </c>
      <c r="M112" s="106" t="e">
        <f t="shared" ref="M112:M143" si="38">IF(C112="","",IF(OR(AX112=1,AX113=1),M111,AX112))</f>
        <v>#N/A</v>
      </c>
      <c r="N112" s="61" t="e">
        <f>IF(M112="","",IF(M112=1,0,IF(M112=1,0,Dateneingabe!$G$10*M112)))</f>
        <v>#N/A</v>
      </c>
      <c r="O112" s="252">
        <f t="shared" si="28"/>
        <v>0</v>
      </c>
      <c r="P112" s="63">
        <f>IF(O112="","",O112*(Dateneingabe!$G$10/100))</f>
        <v>0</v>
      </c>
      <c r="Q112" s="63">
        <f t="shared" si="29"/>
        <v>0</v>
      </c>
      <c r="R112" s="63" t="e">
        <f>IF(C112="","",IF(Dateneingabe!$G$17&lt;40909,Zeitreihe!P112,Zeitreihe!Q112))</f>
        <v>#N/A</v>
      </c>
      <c r="S112" s="68" t="str">
        <f>IF($T$14=0,"",IF(H112="","",IF(E112="","Ist-Arbeit fehlt",IF(L112&gt;Dateneingabe!$G$8,"Ist-Arbeit unplausibel",""))))</f>
        <v/>
      </c>
      <c r="T112" s="30">
        <f t="shared" si="37"/>
        <v>0</v>
      </c>
      <c r="U112" s="30">
        <f t="shared" si="25"/>
        <v>0</v>
      </c>
      <c r="X112" s="80"/>
      <c r="Y112" s="79"/>
      <c r="Z112" s="81"/>
      <c r="AA112" s="81"/>
      <c r="AB112" s="81"/>
      <c r="AC112" s="81"/>
      <c r="AD112" s="81"/>
      <c r="AE112" s="81"/>
      <c r="AF112" s="30" t="e">
        <f t="shared" ref="AF112:AF143" si="39">IF(C112="","",DAY(C112)-DAY(C111))</f>
        <v>#N/A</v>
      </c>
      <c r="AG112" s="80" t="e">
        <f t="shared" si="30"/>
        <v>#N/A</v>
      </c>
      <c r="AH112" s="79" t="e">
        <f t="shared" ref="AH112:AH143" si="40">IF(D112="","",HOUR(D112)+(MINUTE(D112)/60)+(AG112*24))</f>
        <v>#N/A</v>
      </c>
      <c r="AI112" s="81" t="e">
        <f>IF(($AH112+AI$15)&lt;Regelungszeit!$W$15,Regelungszeit!$X$14,IF(($AH112+AI$15)&lt;Regelungszeit!$W$16,Regelungszeit!$X$15,IF(($AH112+AI$15)&lt;Regelungszeit!$W$17,Regelungszeit!$X$16,IF(($AH112+AI$15)&lt;Regelungszeit!$W$18,Regelungszeit!$X$17,IF(($AH112+AI$15)&lt;Regelungszeit!$W$19,Regelungszeit!$X$18,IF(($AH112+AI$15)&lt;Regelungszeit!$W$20,Regelungszeit!$X$19,IF(($AH112+AI$15)&lt;Regelungszeit!$W$21,Regelungszeit!$X$20,IF(($AH112+AI$15)&lt;Regelungszeit!$W$22,Regelungszeit!$X$21,IF(($AH112+AI$15)&lt;Regelungszeit!$W$23,Regelungszeit!$X$22,Regelungszeit!$X$23)))))))))</f>
        <v>#N/A</v>
      </c>
      <c r="AJ112" s="81" t="e">
        <f>IF(($AH112+AJ$15)&lt;Regelungszeit!$W$15,Regelungszeit!$X$14,IF(($AH112+AJ$15)&lt;Regelungszeit!$W$16,Regelungszeit!$X$15,IF(($AH112+AJ$15)&lt;Regelungszeit!$W$17,Regelungszeit!$X$16,IF(($AH112+AJ$15)&lt;Regelungszeit!$W$18,Regelungszeit!$X$17,IF(($AH112+AJ$15)&lt;Regelungszeit!$W$19,Regelungszeit!$X$18,IF(($AH112+AJ$15)&lt;Regelungszeit!$W$20,Regelungszeit!$X$19,IF(($AH112+AJ$15)&lt;Regelungszeit!$W$21,Regelungszeit!$X$20,IF(($AH112+AJ$15)&lt;Regelungszeit!$W$22,Regelungszeit!$X$21,IF(($AH112+AJ$15)&lt;Regelungszeit!$W$23,Regelungszeit!$X$22,Regelungszeit!$X$23)))))))))</f>
        <v>#N/A</v>
      </c>
      <c r="AK112" s="81" t="e">
        <f>IF(($AH112+AK$15)&lt;Regelungszeit!$W$15,Regelungszeit!$X$14,IF(($AH112+AK$15)&lt;Regelungszeit!$W$16,Regelungszeit!$X$15,IF(($AH112+AK$15)&lt;Regelungszeit!$W$17,Regelungszeit!$X$16,IF(($AH112+AK$15)&lt;Regelungszeit!$W$18,Regelungszeit!$X$17,IF(($AH112+AK$15)&lt;Regelungszeit!$W$19,Regelungszeit!$X$18,IF(($AH112+AK$15)&lt;Regelungszeit!$W$20,Regelungszeit!$X$19,IF(($AH112+AK$15)&lt;Regelungszeit!$W$21,Regelungszeit!$X$20,IF(($AH112+AK$15)&lt;Regelungszeit!$W$22,Regelungszeit!$X$21,IF(($AH112+AK$15)&lt;Regelungszeit!$W$23,Regelungszeit!$X$22,Regelungszeit!$X$23)))))))))</f>
        <v>#N/A</v>
      </c>
      <c r="AL112" s="81" t="e">
        <f>IF(($AH112+AL$15)&lt;Regelungszeit!$W$15,Regelungszeit!$X$14,IF(($AH112+AL$15)&lt;Regelungszeit!$W$16,Regelungszeit!$X$15,IF(($AH112+AL$15)&lt;Regelungszeit!$W$17,Regelungszeit!$X$16,IF(($AH112+AL$15)&lt;Regelungszeit!$W$18,Regelungszeit!$X$17,IF(($AH112+AL$15)&lt;Regelungszeit!$W$19,Regelungszeit!$X$18,IF(($AH112+AL$15)&lt;Regelungszeit!$W$20,Regelungszeit!$X$19,IF(($AH112+AL$15)&lt;Regelungszeit!$W$21,Regelungszeit!$X$20,IF(($AH112+AL$15)&lt;Regelungszeit!$W$22,Regelungszeit!$X$21,IF(($AH112+AL$15)&lt;Regelungszeit!$W$23,Regelungszeit!$X$22,Regelungszeit!$X$23)))))))))</f>
        <v>#N/A</v>
      </c>
      <c r="AM112" s="81" t="e">
        <f>IF(($AH112+AM$15)&lt;Regelungszeit!$W$15,Regelungszeit!$X$14,IF(($AH112+AM$15)&lt;Regelungszeit!$W$16,Regelungszeit!$X$15,IF(($AH112+AM$15)&lt;Regelungszeit!$W$17,Regelungszeit!$X$16,IF(($AH112+AM$15)&lt;Regelungszeit!$W$18,Regelungszeit!$X$17,IF(($AH112+AM$15)&lt;Regelungszeit!$W$19,Regelungszeit!$X$18,IF(($AH112+AM$15)&lt;Regelungszeit!$W$20,Regelungszeit!$X$19,IF(($AH112+AM$15)&lt;Regelungszeit!$W$21,Regelungszeit!$X$20,IF(($AH112+AM$15)&lt;Regelungszeit!$W$22,Regelungszeit!$X$21,IF(($AH112+AM$15)&lt;Regelungszeit!$W$23,Regelungszeit!$X$22,Regelungszeit!$X$23)))))))))</f>
        <v>#N/A</v>
      </c>
      <c r="AN112" s="81" t="e">
        <f>IF(($AH112+AN$15)&lt;Regelungszeit!$W$15,Regelungszeit!$X$14,IF(($AH112+AN$15)&lt;Regelungszeit!$W$16,Regelungszeit!$X$15,IF(($AH112+AN$15)&lt;Regelungszeit!$W$17,Regelungszeit!$X$16,IF(($AH112+AN$15)&lt;Regelungszeit!$W$18,Regelungszeit!$X$17,IF(($AH112+AN$15)&lt;Regelungszeit!$W$19,Regelungszeit!$X$18,IF(($AH112+AN$15)&lt;Regelungszeit!$W$20,Regelungszeit!$X$19,IF(($AH112+AN$15)&lt;Regelungszeit!$W$21,Regelungszeit!$X$20,IF(($AH112+AN$15)&lt;Regelungszeit!$W$22,Regelungszeit!$X$21,IF(($AH112+AN$15)&lt;Regelungszeit!$W$23,Regelungszeit!$X$22,Regelungszeit!$X$23)))))))))</f>
        <v>#N/A</v>
      </c>
      <c r="AO112" s="81" t="e">
        <f>IF(($AH112+AO$15)&lt;Regelungszeit!$W$15,Regelungszeit!$X$14,IF(($AH112+AO$15)&lt;Regelungszeit!$W$16,Regelungszeit!$X$15,IF(($AH112+AO$15)&lt;Regelungszeit!$W$17,Regelungszeit!$X$16,IF(($AH112+AO$15)&lt;Regelungszeit!$W$18,Regelungszeit!$X$17,IF(($AH112+AO$15)&lt;Regelungszeit!$W$19,Regelungszeit!$X$18,IF(($AH112+AO$15)&lt;Regelungszeit!$W$20,Regelungszeit!$X$19,IF(($AH112+AO$15)&lt;Regelungszeit!$W$21,Regelungszeit!$X$20,IF(($AH112+AO$15)&lt;Regelungszeit!$W$22,Regelungszeit!$X$21,IF(($AH112+AO$15)&lt;Regelungszeit!$W$23,Regelungszeit!$X$22,Regelungszeit!$X$23)))))))))</f>
        <v>#N/A</v>
      </c>
      <c r="AP112" s="81" t="e">
        <f>IF(($AH112+AP$15)&lt;Regelungszeit!$W$15,Regelungszeit!$X$14,IF(($AH112+AP$15)&lt;Regelungszeit!$W$16,Regelungszeit!$X$15,IF(($AH112+AP$15)&lt;Regelungszeit!$W$17,Regelungszeit!$X$16,IF(($AH112+AP$15)&lt;Regelungszeit!$W$18,Regelungszeit!$X$17,IF(($AH112+AP$15)&lt;Regelungszeit!$W$19,Regelungszeit!$X$18,IF(($AH112+AP$15)&lt;Regelungszeit!$W$20,Regelungszeit!$X$19,IF(($AH112+AP$15)&lt;Regelungszeit!$W$21,Regelungszeit!$X$20,IF(($AH112+AP$15)&lt;Regelungszeit!$W$22,Regelungszeit!$X$21,IF(($AH112+AP$15)&lt;Regelungszeit!$W$23,Regelungszeit!$X$22,Regelungszeit!$X$23)))))))))</f>
        <v>#N/A</v>
      </c>
      <c r="AQ112" s="81" t="e">
        <f>IF(($AH112+AQ$15)&lt;Regelungszeit!$W$15,Regelungszeit!$X$14,IF(($AH112+AQ$15)&lt;Regelungszeit!$W$16,Regelungszeit!$X$15,IF(($AH112+AQ$15)&lt;Regelungszeit!$W$17,Regelungszeit!$X$16,IF(($AH112+AQ$15)&lt;Regelungszeit!$W$18,Regelungszeit!$X$17,IF(($AH112+AQ$15)&lt;Regelungszeit!$W$19,Regelungszeit!$X$18,IF(($AH112+AQ$15)&lt;Regelungszeit!$W$20,Regelungszeit!$X$19,IF(($AH112+AQ$15)&lt;Regelungszeit!$W$21,Regelungszeit!$X$20,IF(($AH112+AQ$15)&lt;Regelungszeit!$W$22,Regelungszeit!$X$21,IF(($AH112+AQ$15)&lt;Regelungszeit!$W$23,Regelungszeit!$X$22,Regelungszeit!$X$23)))))))))</f>
        <v>#N/A</v>
      </c>
      <c r="AR112" s="81" t="e">
        <f>IF(($AH112+AR$15)&lt;Regelungszeit!$W$15,Regelungszeit!$X$14,IF(($AH112+AR$15)&lt;Regelungszeit!$W$16,Regelungszeit!$X$15,IF(($AH112+AR$15)&lt;Regelungszeit!$W$17,Regelungszeit!$X$16,IF(($AH112+AR$15)&lt;Regelungszeit!$W$18,Regelungszeit!$X$17,IF(($AH112+AR$15)&lt;Regelungszeit!$W$19,Regelungszeit!$X$18,IF(($AH112+AR$15)&lt;Regelungszeit!$W$20,Regelungszeit!$X$19,IF(($AH112+AR$15)&lt;Regelungszeit!$W$21,Regelungszeit!$X$20,IF(($AH112+AR$15)&lt;Regelungszeit!$W$22,Regelungszeit!$X$21,IF(($AH112+AR$15)&lt;Regelungszeit!$W$23,Regelungszeit!$X$22,Regelungszeit!$X$23)))))))))</f>
        <v>#N/A</v>
      </c>
      <c r="AS112" s="81" t="e">
        <f>IF(($AH112+AS$15)&lt;Regelungszeit!$W$15,Regelungszeit!$X$14,IF(($AH112+AS$15)&lt;Regelungszeit!$W$16,Regelungszeit!$X$15,IF(($AH112+AS$15)&lt;Regelungszeit!$W$17,Regelungszeit!$X$16,IF(($AH112+AS$15)&lt;Regelungszeit!$W$18,Regelungszeit!$X$17,IF(($AH112+AS$15)&lt;Regelungszeit!$W$19,Regelungszeit!$X$18,IF(($AH112+AS$15)&lt;Regelungszeit!$W$20,Regelungszeit!$X$19,IF(($AH112+AS$15)&lt;Regelungszeit!$W$21,Regelungszeit!$X$20,IF(($AH112+AS$15)&lt;Regelungszeit!$W$22,Regelungszeit!$X$21,IF(($AH112+AS$15)&lt;Regelungszeit!$W$23,Regelungszeit!$X$22,Regelungszeit!$X$23)))))))))</f>
        <v>#N/A</v>
      </c>
      <c r="AT112" s="81" t="e">
        <f>IF(($AH112+AT$15)&lt;Regelungszeit!$W$15,Regelungszeit!$X$14,IF(($AH112+AT$15)&lt;Regelungszeit!$W$16,Regelungszeit!$X$15,IF(($AH112+AT$15)&lt;Regelungszeit!$W$17,Regelungszeit!$X$16,IF(($AH112+AT$15)&lt;Regelungszeit!$W$18,Regelungszeit!$X$17,IF(($AH112+AT$15)&lt;Regelungszeit!$W$19,Regelungszeit!$X$18,IF(($AH112+AT$15)&lt;Regelungszeit!$W$20,Regelungszeit!$X$19,IF(($AH112+AT$15)&lt;Regelungszeit!$W$21,Regelungszeit!$X$20,IF(($AH112+AT$15)&lt;Regelungszeit!$W$22,Regelungszeit!$X$21,IF(($AH112+AT$15)&lt;Regelungszeit!$W$23,Regelungszeit!$X$22,Regelungszeit!$X$23)))))))))</f>
        <v>#N/A</v>
      </c>
      <c r="AU112" s="81" t="e">
        <f>IF(($AH112+AU$15)&lt;Regelungszeit!$W$15,Regelungszeit!$X$14,IF(($AH112+AU$15)&lt;Regelungszeit!$W$16,Regelungszeit!$X$15,IF(($AH112+AU$15)&lt;Regelungszeit!$W$17,Regelungszeit!$X$16,IF(($AH112+AU$15)&lt;Regelungszeit!$W$18,Regelungszeit!$X$17,IF(($AH112+AU$15)&lt;Regelungszeit!$W$19,Regelungszeit!$X$18,IF(($AH112+AU$15)&lt;Regelungszeit!$W$20,Regelungszeit!$X$19,IF(($AH112+AU$15)&lt;Regelungszeit!$W$21,Regelungszeit!$X$20,IF(($AH112+AU$15)&lt;Regelungszeit!$W$22,Regelungszeit!$X$21,IF(($AH112+AU$15)&lt;Regelungszeit!$W$23,Regelungszeit!$X$22,Regelungszeit!$X$23)))))))))</f>
        <v>#N/A</v>
      </c>
      <c r="AV112" s="81" t="e">
        <f>IF(($AH112+AV$15)&lt;Regelungszeit!$W$15,Regelungszeit!$X$14,IF(($AH112+AV$15)&lt;Regelungszeit!$W$16,Regelungszeit!$X$15,IF(($AH112+AV$15)&lt;Regelungszeit!$W$17,Regelungszeit!$X$16,IF(($AH112+AV$15)&lt;Regelungszeit!$W$18,Regelungszeit!$X$17,IF(($AH112+AV$15)&lt;Regelungszeit!$W$19,Regelungszeit!$X$18,IF(($AH112+AV$15)&lt;Regelungszeit!$W$20,Regelungszeit!$X$19,IF(($AH112+AV$15)&lt;Regelungszeit!$W$21,Regelungszeit!$X$20,IF(($AH112+AV$15)&lt;Regelungszeit!$W$22,Regelungszeit!$X$21,IF(($AH112+AV$15)&lt;Regelungszeit!$W$23,Regelungszeit!$X$22,Regelungszeit!$X$23)))))))))</f>
        <v>#N/A</v>
      </c>
      <c r="AW112" s="81" t="e">
        <f>IF(($AH112+AW$15)&lt;Regelungszeit!$W$15,Regelungszeit!$X$14,IF(($AH112+AW$15)&lt;Regelungszeit!$W$16,Regelungszeit!$X$15,IF(($AH112+AW$15)&lt;Regelungszeit!$W$17,Regelungszeit!$X$16,IF(($AH112+AW$15)&lt;Regelungszeit!$W$18,Regelungszeit!$X$17,IF(($AH112+AW$15)&lt;Regelungszeit!$W$19,Regelungszeit!$X$18,IF(($AH112+AW$15)&lt;Regelungszeit!$W$20,Regelungszeit!$X$19,IF(($AH112+AW$15)&lt;Regelungszeit!$W$21,Regelungszeit!$X$20,IF(($AH112+AW$15)&lt;Regelungszeit!$W$22,Regelungszeit!$X$21,IF(($AH112+AW$15)&lt;Regelungszeit!$W$23,Regelungszeit!$X$22,Regelungszeit!$X$23)))))))))</f>
        <v>#N/A</v>
      </c>
      <c r="AX112" s="82" t="e">
        <f t="shared" si="31"/>
        <v>#N/A</v>
      </c>
    </row>
    <row r="113" spans="1:50">
      <c r="A113" s="56" t="e">
        <f>IF(B113=Regelungszeit!$F$31,"Ende Regelung",IF(B113=Regelungszeit!$F$32,"Ende Hochfahrrampe",""))</f>
        <v>#N/A</v>
      </c>
      <c r="B113" s="57">
        <v>99</v>
      </c>
      <c r="C113" s="58" t="e">
        <f t="shared" si="34"/>
        <v>#N/A</v>
      </c>
      <c r="D113" s="59" t="e">
        <f t="shared" si="35"/>
        <v>#N/A</v>
      </c>
      <c r="E113" s="155"/>
      <c r="F113" s="247" t="e">
        <f>MATCH(INT(C113),Zuteilung!A:A,0)</f>
        <v>#N/A</v>
      </c>
      <c r="G113" s="61" t="e">
        <f>IF(OR(C113&lt;INDEX(Zuteilung!C:C,F113),C113&gt;INDEX(Zuteilung!D:D,F113)),FALSE,TRUE)</f>
        <v>#N/A</v>
      </c>
      <c r="H113" s="60" t="e">
        <f>IF(B113&lt;=Regelungszeit!$F$32,H112+Regelungszeit!$F$28,"")</f>
        <v>#N/A</v>
      </c>
      <c r="I113" s="60"/>
      <c r="J113" s="60"/>
      <c r="K113" s="60"/>
      <c r="L113" s="61" t="e">
        <f t="shared" si="36"/>
        <v>#N/A</v>
      </c>
      <c r="M113" s="106" t="e">
        <f t="shared" si="38"/>
        <v>#N/A</v>
      </c>
      <c r="N113" s="61" t="e">
        <f>IF(M113="","",IF(M113=1,0,IF(M113=1,0,Dateneingabe!$G$10*M113)))</f>
        <v>#N/A</v>
      </c>
      <c r="O113" s="252">
        <f t="shared" si="28"/>
        <v>0</v>
      </c>
      <c r="P113" s="63">
        <f>IF(O113="","",O113*(Dateneingabe!$G$10/100))</f>
        <v>0</v>
      </c>
      <c r="Q113" s="63">
        <f t="shared" si="29"/>
        <v>0</v>
      </c>
      <c r="R113" s="63" t="e">
        <f>IF(C113="","",IF(Dateneingabe!$G$17&lt;40909,Zeitreihe!P113,Zeitreihe!Q113))</f>
        <v>#N/A</v>
      </c>
      <c r="S113" s="68" t="str">
        <f>IF($T$14=0,"",IF(H113="","",IF(E113="","Ist-Arbeit fehlt",IF(L113&gt;Dateneingabe!$G$8,"Ist-Arbeit unplausibel",""))))</f>
        <v/>
      </c>
      <c r="T113" s="30">
        <f t="shared" si="37"/>
        <v>0</v>
      </c>
      <c r="U113" s="30">
        <f t="shared" si="25"/>
        <v>0</v>
      </c>
      <c r="X113" s="80"/>
      <c r="Y113" s="79"/>
      <c r="Z113" s="81"/>
      <c r="AA113" s="81"/>
      <c r="AB113" s="81"/>
      <c r="AC113" s="81"/>
      <c r="AD113" s="81"/>
      <c r="AE113" s="81"/>
      <c r="AF113" s="30" t="e">
        <f t="shared" si="39"/>
        <v>#N/A</v>
      </c>
      <c r="AG113" s="80" t="e">
        <f t="shared" si="30"/>
        <v>#N/A</v>
      </c>
      <c r="AH113" s="79" t="e">
        <f t="shared" si="40"/>
        <v>#N/A</v>
      </c>
      <c r="AI113" s="81" t="e">
        <f>IF(($AH113+AI$15)&lt;Regelungszeit!$W$15,Regelungszeit!$X$14,IF(($AH113+AI$15)&lt;Regelungszeit!$W$16,Regelungszeit!$X$15,IF(($AH113+AI$15)&lt;Regelungszeit!$W$17,Regelungszeit!$X$16,IF(($AH113+AI$15)&lt;Regelungszeit!$W$18,Regelungszeit!$X$17,IF(($AH113+AI$15)&lt;Regelungszeit!$W$19,Regelungszeit!$X$18,IF(($AH113+AI$15)&lt;Regelungszeit!$W$20,Regelungszeit!$X$19,IF(($AH113+AI$15)&lt;Regelungszeit!$W$21,Regelungszeit!$X$20,IF(($AH113+AI$15)&lt;Regelungszeit!$W$22,Regelungszeit!$X$21,IF(($AH113+AI$15)&lt;Regelungszeit!$W$23,Regelungszeit!$X$22,Regelungszeit!$X$23)))))))))</f>
        <v>#N/A</v>
      </c>
      <c r="AJ113" s="81" t="e">
        <f>IF(($AH113+AJ$15)&lt;Regelungszeit!$W$15,Regelungszeit!$X$14,IF(($AH113+AJ$15)&lt;Regelungszeit!$W$16,Regelungszeit!$X$15,IF(($AH113+AJ$15)&lt;Regelungszeit!$W$17,Regelungszeit!$X$16,IF(($AH113+AJ$15)&lt;Regelungszeit!$W$18,Regelungszeit!$X$17,IF(($AH113+AJ$15)&lt;Regelungszeit!$W$19,Regelungszeit!$X$18,IF(($AH113+AJ$15)&lt;Regelungszeit!$W$20,Regelungszeit!$X$19,IF(($AH113+AJ$15)&lt;Regelungszeit!$W$21,Regelungszeit!$X$20,IF(($AH113+AJ$15)&lt;Regelungszeit!$W$22,Regelungszeit!$X$21,IF(($AH113+AJ$15)&lt;Regelungszeit!$W$23,Regelungszeit!$X$22,Regelungszeit!$X$23)))))))))</f>
        <v>#N/A</v>
      </c>
      <c r="AK113" s="81" t="e">
        <f>IF(($AH113+AK$15)&lt;Regelungszeit!$W$15,Regelungszeit!$X$14,IF(($AH113+AK$15)&lt;Regelungszeit!$W$16,Regelungszeit!$X$15,IF(($AH113+AK$15)&lt;Regelungszeit!$W$17,Regelungszeit!$X$16,IF(($AH113+AK$15)&lt;Regelungszeit!$W$18,Regelungszeit!$X$17,IF(($AH113+AK$15)&lt;Regelungszeit!$W$19,Regelungszeit!$X$18,IF(($AH113+AK$15)&lt;Regelungszeit!$W$20,Regelungszeit!$X$19,IF(($AH113+AK$15)&lt;Regelungszeit!$W$21,Regelungszeit!$X$20,IF(($AH113+AK$15)&lt;Regelungszeit!$W$22,Regelungszeit!$X$21,IF(($AH113+AK$15)&lt;Regelungszeit!$W$23,Regelungszeit!$X$22,Regelungszeit!$X$23)))))))))</f>
        <v>#N/A</v>
      </c>
      <c r="AL113" s="81" t="e">
        <f>IF(($AH113+AL$15)&lt;Regelungszeit!$W$15,Regelungszeit!$X$14,IF(($AH113+AL$15)&lt;Regelungszeit!$W$16,Regelungszeit!$X$15,IF(($AH113+AL$15)&lt;Regelungszeit!$W$17,Regelungszeit!$X$16,IF(($AH113+AL$15)&lt;Regelungszeit!$W$18,Regelungszeit!$X$17,IF(($AH113+AL$15)&lt;Regelungszeit!$W$19,Regelungszeit!$X$18,IF(($AH113+AL$15)&lt;Regelungszeit!$W$20,Regelungszeit!$X$19,IF(($AH113+AL$15)&lt;Regelungszeit!$W$21,Regelungszeit!$X$20,IF(($AH113+AL$15)&lt;Regelungszeit!$W$22,Regelungszeit!$X$21,IF(($AH113+AL$15)&lt;Regelungszeit!$W$23,Regelungszeit!$X$22,Regelungszeit!$X$23)))))))))</f>
        <v>#N/A</v>
      </c>
      <c r="AM113" s="81" t="e">
        <f>IF(($AH113+AM$15)&lt;Regelungszeit!$W$15,Regelungszeit!$X$14,IF(($AH113+AM$15)&lt;Regelungszeit!$W$16,Regelungszeit!$X$15,IF(($AH113+AM$15)&lt;Regelungszeit!$W$17,Regelungszeit!$X$16,IF(($AH113+AM$15)&lt;Regelungszeit!$W$18,Regelungszeit!$X$17,IF(($AH113+AM$15)&lt;Regelungszeit!$W$19,Regelungszeit!$X$18,IF(($AH113+AM$15)&lt;Regelungszeit!$W$20,Regelungszeit!$X$19,IF(($AH113+AM$15)&lt;Regelungszeit!$W$21,Regelungszeit!$X$20,IF(($AH113+AM$15)&lt;Regelungszeit!$W$22,Regelungszeit!$X$21,IF(($AH113+AM$15)&lt;Regelungszeit!$W$23,Regelungszeit!$X$22,Regelungszeit!$X$23)))))))))</f>
        <v>#N/A</v>
      </c>
      <c r="AN113" s="81" t="e">
        <f>IF(($AH113+AN$15)&lt;Regelungszeit!$W$15,Regelungszeit!$X$14,IF(($AH113+AN$15)&lt;Regelungszeit!$W$16,Regelungszeit!$X$15,IF(($AH113+AN$15)&lt;Regelungszeit!$W$17,Regelungszeit!$X$16,IF(($AH113+AN$15)&lt;Regelungszeit!$W$18,Regelungszeit!$X$17,IF(($AH113+AN$15)&lt;Regelungszeit!$W$19,Regelungszeit!$X$18,IF(($AH113+AN$15)&lt;Regelungszeit!$W$20,Regelungszeit!$X$19,IF(($AH113+AN$15)&lt;Regelungszeit!$W$21,Regelungszeit!$X$20,IF(($AH113+AN$15)&lt;Regelungszeit!$W$22,Regelungszeit!$X$21,IF(($AH113+AN$15)&lt;Regelungszeit!$W$23,Regelungszeit!$X$22,Regelungszeit!$X$23)))))))))</f>
        <v>#N/A</v>
      </c>
      <c r="AO113" s="81" t="e">
        <f>IF(($AH113+AO$15)&lt;Regelungszeit!$W$15,Regelungszeit!$X$14,IF(($AH113+AO$15)&lt;Regelungszeit!$W$16,Regelungszeit!$X$15,IF(($AH113+AO$15)&lt;Regelungszeit!$W$17,Regelungszeit!$X$16,IF(($AH113+AO$15)&lt;Regelungszeit!$W$18,Regelungszeit!$X$17,IF(($AH113+AO$15)&lt;Regelungszeit!$W$19,Regelungszeit!$X$18,IF(($AH113+AO$15)&lt;Regelungszeit!$W$20,Regelungszeit!$X$19,IF(($AH113+AO$15)&lt;Regelungszeit!$W$21,Regelungszeit!$X$20,IF(($AH113+AO$15)&lt;Regelungszeit!$W$22,Regelungszeit!$X$21,IF(($AH113+AO$15)&lt;Regelungszeit!$W$23,Regelungszeit!$X$22,Regelungszeit!$X$23)))))))))</f>
        <v>#N/A</v>
      </c>
      <c r="AP113" s="81" t="e">
        <f>IF(($AH113+AP$15)&lt;Regelungszeit!$W$15,Regelungszeit!$X$14,IF(($AH113+AP$15)&lt;Regelungszeit!$W$16,Regelungszeit!$X$15,IF(($AH113+AP$15)&lt;Regelungszeit!$W$17,Regelungszeit!$X$16,IF(($AH113+AP$15)&lt;Regelungszeit!$W$18,Regelungszeit!$X$17,IF(($AH113+AP$15)&lt;Regelungszeit!$W$19,Regelungszeit!$X$18,IF(($AH113+AP$15)&lt;Regelungszeit!$W$20,Regelungszeit!$X$19,IF(($AH113+AP$15)&lt;Regelungszeit!$W$21,Regelungszeit!$X$20,IF(($AH113+AP$15)&lt;Regelungszeit!$W$22,Regelungszeit!$X$21,IF(($AH113+AP$15)&lt;Regelungszeit!$W$23,Regelungszeit!$X$22,Regelungszeit!$X$23)))))))))</f>
        <v>#N/A</v>
      </c>
      <c r="AQ113" s="81" t="e">
        <f>IF(($AH113+AQ$15)&lt;Regelungszeit!$W$15,Regelungszeit!$X$14,IF(($AH113+AQ$15)&lt;Regelungszeit!$W$16,Regelungszeit!$X$15,IF(($AH113+AQ$15)&lt;Regelungszeit!$W$17,Regelungszeit!$X$16,IF(($AH113+AQ$15)&lt;Regelungszeit!$W$18,Regelungszeit!$X$17,IF(($AH113+AQ$15)&lt;Regelungszeit!$W$19,Regelungszeit!$X$18,IF(($AH113+AQ$15)&lt;Regelungszeit!$W$20,Regelungszeit!$X$19,IF(($AH113+AQ$15)&lt;Regelungszeit!$W$21,Regelungszeit!$X$20,IF(($AH113+AQ$15)&lt;Regelungszeit!$W$22,Regelungszeit!$X$21,IF(($AH113+AQ$15)&lt;Regelungszeit!$W$23,Regelungszeit!$X$22,Regelungszeit!$X$23)))))))))</f>
        <v>#N/A</v>
      </c>
      <c r="AR113" s="81" t="e">
        <f>IF(($AH113+AR$15)&lt;Regelungszeit!$W$15,Regelungszeit!$X$14,IF(($AH113+AR$15)&lt;Regelungszeit!$W$16,Regelungszeit!$X$15,IF(($AH113+AR$15)&lt;Regelungszeit!$W$17,Regelungszeit!$X$16,IF(($AH113+AR$15)&lt;Regelungszeit!$W$18,Regelungszeit!$X$17,IF(($AH113+AR$15)&lt;Regelungszeit!$W$19,Regelungszeit!$X$18,IF(($AH113+AR$15)&lt;Regelungszeit!$W$20,Regelungszeit!$X$19,IF(($AH113+AR$15)&lt;Regelungszeit!$W$21,Regelungszeit!$X$20,IF(($AH113+AR$15)&lt;Regelungszeit!$W$22,Regelungszeit!$X$21,IF(($AH113+AR$15)&lt;Regelungszeit!$W$23,Regelungszeit!$X$22,Regelungszeit!$X$23)))))))))</f>
        <v>#N/A</v>
      </c>
      <c r="AS113" s="81" t="e">
        <f>IF(($AH113+AS$15)&lt;Regelungszeit!$W$15,Regelungszeit!$X$14,IF(($AH113+AS$15)&lt;Regelungszeit!$W$16,Regelungszeit!$X$15,IF(($AH113+AS$15)&lt;Regelungszeit!$W$17,Regelungszeit!$X$16,IF(($AH113+AS$15)&lt;Regelungszeit!$W$18,Regelungszeit!$X$17,IF(($AH113+AS$15)&lt;Regelungszeit!$W$19,Regelungszeit!$X$18,IF(($AH113+AS$15)&lt;Regelungszeit!$W$20,Regelungszeit!$X$19,IF(($AH113+AS$15)&lt;Regelungszeit!$W$21,Regelungszeit!$X$20,IF(($AH113+AS$15)&lt;Regelungszeit!$W$22,Regelungszeit!$X$21,IF(($AH113+AS$15)&lt;Regelungszeit!$W$23,Regelungszeit!$X$22,Regelungszeit!$X$23)))))))))</f>
        <v>#N/A</v>
      </c>
      <c r="AT113" s="81" t="e">
        <f>IF(($AH113+AT$15)&lt;Regelungszeit!$W$15,Regelungszeit!$X$14,IF(($AH113+AT$15)&lt;Regelungszeit!$W$16,Regelungszeit!$X$15,IF(($AH113+AT$15)&lt;Regelungszeit!$W$17,Regelungszeit!$X$16,IF(($AH113+AT$15)&lt;Regelungszeit!$W$18,Regelungszeit!$X$17,IF(($AH113+AT$15)&lt;Regelungszeit!$W$19,Regelungszeit!$X$18,IF(($AH113+AT$15)&lt;Regelungszeit!$W$20,Regelungszeit!$X$19,IF(($AH113+AT$15)&lt;Regelungszeit!$W$21,Regelungszeit!$X$20,IF(($AH113+AT$15)&lt;Regelungszeit!$W$22,Regelungszeit!$X$21,IF(($AH113+AT$15)&lt;Regelungszeit!$W$23,Regelungszeit!$X$22,Regelungszeit!$X$23)))))))))</f>
        <v>#N/A</v>
      </c>
      <c r="AU113" s="81" t="e">
        <f>IF(($AH113+AU$15)&lt;Regelungszeit!$W$15,Regelungszeit!$X$14,IF(($AH113+AU$15)&lt;Regelungszeit!$W$16,Regelungszeit!$X$15,IF(($AH113+AU$15)&lt;Regelungszeit!$W$17,Regelungszeit!$X$16,IF(($AH113+AU$15)&lt;Regelungszeit!$W$18,Regelungszeit!$X$17,IF(($AH113+AU$15)&lt;Regelungszeit!$W$19,Regelungszeit!$X$18,IF(($AH113+AU$15)&lt;Regelungszeit!$W$20,Regelungszeit!$X$19,IF(($AH113+AU$15)&lt;Regelungszeit!$W$21,Regelungszeit!$X$20,IF(($AH113+AU$15)&lt;Regelungszeit!$W$22,Regelungszeit!$X$21,IF(($AH113+AU$15)&lt;Regelungszeit!$W$23,Regelungszeit!$X$22,Regelungszeit!$X$23)))))))))</f>
        <v>#N/A</v>
      </c>
      <c r="AV113" s="81" t="e">
        <f>IF(($AH113+AV$15)&lt;Regelungszeit!$W$15,Regelungszeit!$X$14,IF(($AH113+AV$15)&lt;Regelungszeit!$W$16,Regelungszeit!$X$15,IF(($AH113+AV$15)&lt;Regelungszeit!$W$17,Regelungszeit!$X$16,IF(($AH113+AV$15)&lt;Regelungszeit!$W$18,Regelungszeit!$X$17,IF(($AH113+AV$15)&lt;Regelungszeit!$W$19,Regelungszeit!$X$18,IF(($AH113+AV$15)&lt;Regelungszeit!$W$20,Regelungszeit!$X$19,IF(($AH113+AV$15)&lt;Regelungszeit!$W$21,Regelungszeit!$X$20,IF(($AH113+AV$15)&lt;Regelungszeit!$W$22,Regelungszeit!$X$21,IF(($AH113+AV$15)&lt;Regelungszeit!$W$23,Regelungszeit!$X$22,Regelungszeit!$X$23)))))))))</f>
        <v>#N/A</v>
      </c>
      <c r="AW113" s="81" t="e">
        <f>IF(($AH113+AW$15)&lt;Regelungszeit!$W$15,Regelungszeit!$X$14,IF(($AH113+AW$15)&lt;Regelungszeit!$W$16,Regelungszeit!$X$15,IF(($AH113+AW$15)&lt;Regelungszeit!$W$17,Regelungszeit!$X$16,IF(($AH113+AW$15)&lt;Regelungszeit!$W$18,Regelungszeit!$X$17,IF(($AH113+AW$15)&lt;Regelungszeit!$W$19,Regelungszeit!$X$18,IF(($AH113+AW$15)&lt;Regelungszeit!$W$20,Regelungszeit!$X$19,IF(($AH113+AW$15)&lt;Regelungszeit!$W$21,Regelungszeit!$X$20,IF(($AH113+AW$15)&lt;Regelungszeit!$W$22,Regelungszeit!$X$21,IF(($AH113+AW$15)&lt;Regelungszeit!$W$23,Regelungszeit!$X$22,Regelungszeit!$X$23)))))))))</f>
        <v>#N/A</v>
      </c>
      <c r="AX113" s="82" t="e">
        <f t="shared" si="31"/>
        <v>#N/A</v>
      </c>
    </row>
    <row r="114" spans="1:50">
      <c r="A114" s="56" t="e">
        <f>IF(B114=Regelungszeit!$F$31,"Ende Regelung",IF(B114=Regelungszeit!$F$32,"Ende Hochfahrrampe",""))</f>
        <v>#N/A</v>
      </c>
      <c r="B114" s="57">
        <v>100</v>
      </c>
      <c r="C114" s="58" t="e">
        <f t="shared" si="34"/>
        <v>#N/A</v>
      </c>
      <c r="D114" s="59" t="e">
        <f t="shared" si="35"/>
        <v>#N/A</v>
      </c>
      <c r="E114" s="155"/>
      <c r="F114" s="247" t="e">
        <f>MATCH(INT(C114),Zuteilung!A:A,0)</f>
        <v>#N/A</v>
      </c>
      <c r="G114" s="61" t="e">
        <f>IF(OR(C114&lt;INDEX(Zuteilung!C:C,F114),C114&gt;INDEX(Zuteilung!D:D,F114)),FALSE,TRUE)</f>
        <v>#N/A</v>
      </c>
      <c r="H114" s="60" t="e">
        <f>IF(B114&lt;=Regelungszeit!$F$32,H113+Regelungszeit!$F$28,"")</f>
        <v>#N/A</v>
      </c>
      <c r="I114" s="60"/>
      <c r="J114" s="60"/>
      <c r="K114" s="60"/>
      <c r="L114" s="61" t="e">
        <f t="shared" si="36"/>
        <v>#N/A</v>
      </c>
      <c r="M114" s="106" t="e">
        <f t="shared" si="38"/>
        <v>#N/A</v>
      </c>
      <c r="N114" s="61" t="e">
        <f>IF(M114="","",IF(M114=1,0,IF(M114=1,0,Dateneingabe!$G$10*M114)))</f>
        <v>#N/A</v>
      </c>
      <c r="O114" s="252">
        <f t="shared" si="28"/>
        <v>0</v>
      </c>
      <c r="P114" s="63">
        <f>IF(O114="","",O114*(Dateneingabe!$G$10/100))</f>
        <v>0</v>
      </c>
      <c r="Q114" s="63">
        <f t="shared" si="29"/>
        <v>0</v>
      </c>
      <c r="R114" s="63" t="e">
        <f>IF(C114="","",IF(Dateneingabe!$G$17&lt;40909,Zeitreihe!P114,Zeitreihe!Q114))</f>
        <v>#N/A</v>
      </c>
      <c r="S114" s="68" t="str">
        <f>IF($T$14=0,"",IF(H114="","",IF(E114="","Ist-Arbeit fehlt",IF(L114&gt;Dateneingabe!$G$8,"Ist-Arbeit unplausibel",""))))</f>
        <v/>
      </c>
      <c r="T114" s="30">
        <f t="shared" si="37"/>
        <v>0</v>
      </c>
      <c r="U114" s="30">
        <f t="shared" si="25"/>
        <v>0</v>
      </c>
      <c r="X114" s="80"/>
      <c r="Y114" s="79"/>
      <c r="Z114" s="81"/>
      <c r="AA114" s="81"/>
      <c r="AB114" s="81"/>
      <c r="AC114" s="81"/>
      <c r="AD114" s="81"/>
      <c r="AE114" s="81"/>
      <c r="AF114" s="30" t="e">
        <f t="shared" si="39"/>
        <v>#N/A</v>
      </c>
      <c r="AG114" s="80" t="e">
        <f t="shared" si="30"/>
        <v>#N/A</v>
      </c>
      <c r="AH114" s="79" t="e">
        <f t="shared" si="40"/>
        <v>#N/A</v>
      </c>
      <c r="AI114" s="81" t="e">
        <f>IF(($AH114+AI$15)&lt;Regelungszeit!$W$15,Regelungszeit!$X$14,IF(($AH114+AI$15)&lt;Regelungszeit!$W$16,Regelungszeit!$X$15,IF(($AH114+AI$15)&lt;Regelungszeit!$W$17,Regelungszeit!$X$16,IF(($AH114+AI$15)&lt;Regelungszeit!$W$18,Regelungszeit!$X$17,IF(($AH114+AI$15)&lt;Regelungszeit!$W$19,Regelungszeit!$X$18,IF(($AH114+AI$15)&lt;Regelungszeit!$W$20,Regelungszeit!$X$19,IF(($AH114+AI$15)&lt;Regelungszeit!$W$21,Regelungszeit!$X$20,IF(($AH114+AI$15)&lt;Regelungszeit!$W$22,Regelungszeit!$X$21,IF(($AH114+AI$15)&lt;Regelungszeit!$W$23,Regelungszeit!$X$22,Regelungszeit!$X$23)))))))))</f>
        <v>#N/A</v>
      </c>
      <c r="AJ114" s="81" t="e">
        <f>IF(($AH114+AJ$15)&lt;Regelungszeit!$W$15,Regelungszeit!$X$14,IF(($AH114+AJ$15)&lt;Regelungszeit!$W$16,Regelungszeit!$X$15,IF(($AH114+AJ$15)&lt;Regelungszeit!$W$17,Regelungszeit!$X$16,IF(($AH114+AJ$15)&lt;Regelungszeit!$W$18,Regelungszeit!$X$17,IF(($AH114+AJ$15)&lt;Regelungszeit!$W$19,Regelungszeit!$X$18,IF(($AH114+AJ$15)&lt;Regelungszeit!$W$20,Regelungszeit!$X$19,IF(($AH114+AJ$15)&lt;Regelungszeit!$W$21,Regelungszeit!$X$20,IF(($AH114+AJ$15)&lt;Regelungszeit!$W$22,Regelungszeit!$X$21,IF(($AH114+AJ$15)&lt;Regelungszeit!$W$23,Regelungszeit!$X$22,Regelungszeit!$X$23)))))))))</f>
        <v>#N/A</v>
      </c>
      <c r="AK114" s="81" t="e">
        <f>IF(($AH114+AK$15)&lt;Regelungszeit!$W$15,Regelungszeit!$X$14,IF(($AH114+AK$15)&lt;Regelungszeit!$W$16,Regelungszeit!$X$15,IF(($AH114+AK$15)&lt;Regelungszeit!$W$17,Regelungszeit!$X$16,IF(($AH114+AK$15)&lt;Regelungszeit!$W$18,Regelungszeit!$X$17,IF(($AH114+AK$15)&lt;Regelungszeit!$W$19,Regelungszeit!$X$18,IF(($AH114+AK$15)&lt;Regelungszeit!$W$20,Regelungszeit!$X$19,IF(($AH114+AK$15)&lt;Regelungszeit!$W$21,Regelungszeit!$X$20,IF(($AH114+AK$15)&lt;Regelungszeit!$W$22,Regelungszeit!$X$21,IF(($AH114+AK$15)&lt;Regelungszeit!$W$23,Regelungszeit!$X$22,Regelungszeit!$X$23)))))))))</f>
        <v>#N/A</v>
      </c>
      <c r="AL114" s="81" t="e">
        <f>IF(($AH114+AL$15)&lt;Regelungszeit!$W$15,Regelungszeit!$X$14,IF(($AH114+AL$15)&lt;Regelungszeit!$W$16,Regelungszeit!$X$15,IF(($AH114+AL$15)&lt;Regelungszeit!$W$17,Regelungszeit!$X$16,IF(($AH114+AL$15)&lt;Regelungszeit!$W$18,Regelungszeit!$X$17,IF(($AH114+AL$15)&lt;Regelungszeit!$W$19,Regelungszeit!$X$18,IF(($AH114+AL$15)&lt;Regelungszeit!$W$20,Regelungszeit!$X$19,IF(($AH114+AL$15)&lt;Regelungszeit!$W$21,Regelungszeit!$X$20,IF(($AH114+AL$15)&lt;Regelungszeit!$W$22,Regelungszeit!$X$21,IF(($AH114+AL$15)&lt;Regelungszeit!$W$23,Regelungszeit!$X$22,Regelungszeit!$X$23)))))))))</f>
        <v>#N/A</v>
      </c>
      <c r="AM114" s="81" t="e">
        <f>IF(($AH114+AM$15)&lt;Regelungszeit!$W$15,Regelungszeit!$X$14,IF(($AH114+AM$15)&lt;Regelungszeit!$W$16,Regelungszeit!$X$15,IF(($AH114+AM$15)&lt;Regelungszeit!$W$17,Regelungszeit!$X$16,IF(($AH114+AM$15)&lt;Regelungszeit!$W$18,Regelungszeit!$X$17,IF(($AH114+AM$15)&lt;Regelungszeit!$W$19,Regelungszeit!$X$18,IF(($AH114+AM$15)&lt;Regelungszeit!$W$20,Regelungszeit!$X$19,IF(($AH114+AM$15)&lt;Regelungszeit!$W$21,Regelungszeit!$X$20,IF(($AH114+AM$15)&lt;Regelungszeit!$W$22,Regelungszeit!$X$21,IF(($AH114+AM$15)&lt;Regelungszeit!$W$23,Regelungszeit!$X$22,Regelungszeit!$X$23)))))))))</f>
        <v>#N/A</v>
      </c>
      <c r="AN114" s="81" t="e">
        <f>IF(($AH114+AN$15)&lt;Regelungszeit!$W$15,Regelungszeit!$X$14,IF(($AH114+AN$15)&lt;Regelungszeit!$W$16,Regelungszeit!$X$15,IF(($AH114+AN$15)&lt;Regelungszeit!$W$17,Regelungszeit!$X$16,IF(($AH114+AN$15)&lt;Regelungszeit!$W$18,Regelungszeit!$X$17,IF(($AH114+AN$15)&lt;Regelungszeit!$W$19,Regelungszeit!$X$18,IF(($AH114+AN$15)&lt;Regelungszeit!$W$20,Regelungszeit!$X$19,IF(($AH114+AN$15)&lt;Regelungszeit!$W$21,Regelungszeit!$X$20,IF(($AH114+AN$15)&lt;Regelungszeit!$W$22,Regelungszeit!$X$21,IF(($AH114+AN$15)&lt;Regelungszeit!$W$23,Regelungszeit!$X$22,Regelungszeit!$X$23)))))))))</f>
        <v>#N/A</v>
      </c>
      <c r="AO114" s="81" t="e">
        <f>IF(($AH114+AO$15)&lt;Regelungszeit!$W$15,Regelungszeit!$X$14,IF(($AH114+AO$15)&lt;Regelungszeit!$W$16,Regelungszeit!$X$15,IF(($AH114+AO$15)&lt;Regelungszeit!$W$17,Regelungszeit!$X$16,IF(($AH114+AO$15)&lt;Regelungszeit!$W$18,Regelungszeit!$X$17,IF(($AH114+AO$15)&lt;Regelungszeit!$W$19,Regelungszeit!$X$18,IF(($AH114+AO$15)&lt;Regelungszeit!$W$20,Regelungszeit!$X$19,IF(($AH114+AO$15)&lt;Regelungszeit!$W$21,Regelungszeit!$X$20,IF(($AH114+AO$15)&lt;Regelungszeit!$W$22,Regelungszeit!$X$21,IF(($AH114+AO$15)&lt;Regelungszeit!$W$23,Regelungszeit!$X$22,Regelungszeit!$X$23)))))))))</f>
        <v>#N/A</v>
      </c>
      <c r="AP114" s="81" t="e">
        <f>IF(($AH114+AP$15)&lt;Regelungszeit!$W$15,Regelungszeit!$X$14,IF(($AH114+AP$15)&lt;Regelungszeit!$W$16,Regelungszeit!$X$15,IF(($AH114+AP$15)&lt;Regelungszeit!$W$17,Regelungszeit!$X$16,IF(($AH114+AP$15)&lt;Regelungszeit!$W$18,Regelungszeit!$X$17,IF(($AH114+AP$15)&lt;Regelungszeit!$W$19,Regelungszeit!$X$18,IF(($AH114+AP$15)&lt;Regelungszeit!$W$20,Regelungszeit!$X$19,IF(($AH114+AP$15)&lt;Regelungszeit!$W$21,Regelungszeit!$X$20,IF(($AH114+AP$15)&lt;Regelungszeit!$W$22,Regelungszeit!$X$21,IF(($AH114+AP$15)&lt;Regelungszeit!$W$23,Regelungszeit!$X$22,Regelungszeit!$X$23)))))))))</f>
        <v>#N/A</v>
      </c>
      <c r="AQ114" s="81" t="e">
        <f>IF(($AH114+AQ$15)&lt;Regelungszeit!$W$15,Regelungszeit!$X$14,IF(($AH114+AQ$15)&lt;Regelungszeit!$W$16,Regelungszeit!$X$15,IF(($AH114+AQ$15)&lt;Regelungszeit!$W$17,Regelungszeit!$X$16,IF(($AH114+AQ$15)&lt;Regelungszeit!$W$18,Regelungszeit!$X$17,IF(($AH114+AQ$15)&lt;Regelungszeit!$W$19,Regelungszeit!$X$18,IF(($AH114+AQ$15)&lt;Regelungszeit!$W$20,Regelungszeit!$X$19,IF(($AH114+AQ$15)&lt;Regelungszeit!$W$21,Regelungszeit!$X$20,IF(($AH114+AQ$15)&lt;Regelungszeit!$W$22,Regelungszeit!$X$21,IF(($AH114+AQ$15)&lt;Regelungszeit!$W$23,Regelungszeit!$X$22,Regelungszeit!$X$23)))))))))</f>
        <v>#N/A</v>
      </c>
      <c r="AR114" s="81" t="e">
        <f>IF(($AH114+AR$15)&lt;Regelungszeit!$W$15,Regelungszeit!$X$14,IF(($AH114+AR$15)&lt;Regelungszeit!$W$16,Regelungszeit!$X$15,IF(($AH114+AR$15)&lt;Regelungszeit!$W$17,Regelungszeit!$X$16,IF(($AH114+AR$15)&lt;Regelungszeit!$W$18,Regelungszeit!$X$17,IF(($AH114+AR$15)&lt;Regelungszeit!$W$19,Regelungszeit!$X$18,IF(($AH114+AR$15)&lt;Regelungszeit!$W$20,Regelungszeit!$X$19,IF(($AH114+AR$15)&lt;Regelungszeit!$W$21,Regelungszeit!$X$20,IF(($AH114+AR$15)&lt;Regelungszeit!$W$22,Regelungszeit!$X$21,IF(($AH114+AR$15)&lt;Regelungszeit!$W$23,Regelungszeit!$X$22,Regelungszeit!$X$23)))))))))</f>
        <v>#N/A</v>
      </c>
      <c r="AS114" s="81" t="e">
        <f>IF(($AH114+AS$15)&lt;Regelungszeit!$W$15,Regelungszeit!$X$14,IF(($AH114+AS$15)&lt;Regelungszeit!$W$16,Regelungszeit!$X$15,IF(($AH114+AS$15)&lt;Regelungszeit!$W$17,Regelungszeit!$X$16,IF(($AH114+AS$15)&lt;Regelungszeit!$W$18,Regelungszeit!$X$17,IF(($AH114+AS$15)&lt;Regelungszeit!$W$19,Regelungszeit!$X$18,IF(($AH114+AS$15)&lt;Regelungszeit!$W$20,Regelungszeit!$X$19,IF(($AH114+AS$15)&lt;Regelungszeit!$W$21,Regelungszeit!$X$20,IF(($AH114+AS$15)&lt;Regelungszeit!$W$22,Regelungszeit!$X$21,IF(($AH114+AS$15)&lt;Regelungszeit!$W$23,Regelungszeit!$X$22,Regelungszeit!$X$23)))))))))</f>
        <v>#N/A</v>
      </c>
      <c r="AT114" s="81" t="e">
        <f>IF(($AH114+AT$15)&lt;Regelungszeit!$W$15,Regelungszeit!$X$14,IF(($AH114+AT$15)&lt;Regelungszeit!$W$16,Regelungszeit!$X$15,IF(($AH114+AT$15)&lt;Regelungszeit!$W$17,Regelungszeit!$X$16,IF(($AH114+AT$15)&lt;Regelungszeit!$W$18,Regelungszeit!$X$17,IF(($AH114+AT$15)&lt;Regelungszeit!$W$19,Regelungszeit!$X$18,IF(($AH114+AT$15)&lt;Regelungszeit!$W$20,Regelungszeit!$X$19,IF(($AH114+AT$15)&lt;Regelungszeit!$W$21,Regelungszeit!$X$20,IF(($AH114+AT$15)&lt;Regelungszeit!$W$22,Regelungszeit!$X$21,IF(($AH114+AT$15)&lt;Regelungszeit!$W$23,Regelungszeit!$X$22,Regelungszeit!$X$23)))))))))</f>
        <v>#N/A</v>
      </c>
      <c r="AU114" s="81" t="e">
        <f>IF(($AH114+AU$15)&lt;Regelungszeit!$W$15,Regelungszeit!$X$14,IF(($AH114+AU$15)&lt;Regelungszeit!$W$16,Regelungszeit!$X$15,IF(($AH114+AU$15)&lt;Regelungszeit!$W$17,Regelungszeit!$X$16,IF(($AH114+AU$15)&lt;Regelungszeit!$W$18,Regelungszeit!$X$17,IF(($AH114+AU$15)&lt;Regelungszeit!$W$19,Regelungszeit!$X$18,IF(($AH114+AU$15)&lt;Regelungszeit!$W$20,Regelungszeit!$X$19,IF(($AH114+AU$15)&lt;Regelungszeit!$W$21,Regelungszeit!$X$20,IF(($AH114+AU$15)&lt;Regelungszeit!$W$22,Regelungszeit!$X$21,IF(($AH114+AU$15)&lt;Regelungszeit!$W$23,Regelungszeit!$X$22,Regelungszeit!$X$23)))))))))</f>
        <v>#N/A</v>
      </c>
      <c r="AV114" s="81" t="e">
        <f>IF(($AH114+AV$15)&lt;Regelungszeit!$W$15,Regelungszeit!$X$14,IF(($AH114+AV$15)&lt;Regelungszeit!$W$16,Regelungszeit!$X$15,IF(($AH114+AV$15)&lt;Regelungszeit!$W$17,Regelungszeit!$X$16,IF(($AH114+AV$15)&lt;Regelungszeit!$W$18,Regelungszeit!$X$17,IF(($AH114+AV$15)&lt;Regelungszeit!$W$19,Regelungszeit!$X$18,IF(($AH114+AV$15)&lt;Regelungszeit!$W$20,Regelungszeit!$X$19,IF(($AH114+AV$15)&lt;Regelungszeit!$W$21,Regelungszeit!$X$20,IF(($AH114+AV$15)&lt;Regelungszeit!$W$22,Regelungszeit!$X$21,IF(($AH114+AV$15)&lt;Regelungszeit!$W$23,Regelungszeit!$X$22,Regelungszeit!$X$23)))))))))</f>
        <v>#N/A</v>
      </c>
      <c r="AW114" s="81" t="e">
        <f>IF(($AH114+AW$15)&lt;Regelungszeit!$W$15,Regelungszeit!$X$14,IF(($AH114+AW$15)&lt;Regelungszeit!$W$16,Regelungszeit!$X$15,IF(($AH114+AW$15)&lt;Regelungszeit!$W$17,Regelungszeit!$X$16,IF(($AH114+AW$15)&lt;Regelungszeit!$W$18,Regelungszeit!$X$17,IF(($AH114+AW$15)&lt;Regelungszeit!$W$19,Regelungszeit!$X$18,IF(($AH114+AW$15)&lt;Regelungszeit!$W$20,Regelungszeit!$X$19,IF(($AH114+AW$15)&lt;Regelungszeit!$W$21,Regelungszeit!$X$20,IF(($AH114+AW$15)&lt;Regelungszeit!$W$22,Regelungszeit!$X$21,IF(($AH114+AW$15)&lt;Regelungszeit!$W$23,Regelungszeit!$X$22,Regelungszeit!$X$23)))))))))</f>
        <v>#N/A</v>
      </c>
      <c r="AX114" s="82" t="e">
        <f t="shared" si="31"/>
        <v>#N/A</v>
      </c>
    </row>
    <row r="115" spans="1:50">
      <c r="A115" s="56" t="e">
        <f>IF(B115=Regelungszeit!$F$31,"Ende Regelung",IF(B115=Regelungszeit!$F$32,"Ende Hochfahrrampe",""))</f>
        <v>#N/A</v>
      </c>
      <c r="B115" s="57">
        <v>101</v>
      </c>
      <c r="C115" s="58" t="e">
        <f t="shared" si="34"/>
        <v>#N/A</v>
      </c>
      <c r="D115" s="59" t="e">
        <f t="shared" si="35"/>
        <v>#N/A</v>
      </c>
      <c r="E115" s="155"/>
      <c r="F115" s="247" t="e">
        <f>MATCH(INT(C115),Zuteilung!A:A,0)</f>
        <v>#N/A</v>
      </c>
      <c r="G115" s="61" t="e">
        <f>IF(OR(C115&lt;INDEX(Zuteilung!C:C,F115),C115&gt;INDEX(Zuteilung!D:D,F115)),FALSE,TRUE)</f>
        <v>#N/A</v>
      </c>
      <c r="H115" s="60" t="e">
        <f>IF(B115&lt;=Regelungszeit!$F$32,H114+Regelungszeit!$F$28,"")</f>
        <v>#N/A</v>
      </c>
      <c r="I115" s="60"/>
      <c r="J115" s="60"/>
      <c r="K115" s="60"/>
      <c r="L115" s="61" t="e">
        <f t="shared" si="36"/>
        <v>#N/A</v>
      </c>
      <c r="M115" s="106" t="e">
        <f t="shared" si="38"/>
        <v>#N/A</v>
      </c>
      <c r="N115" s="61" t="e">
        <f>IF(M115="","",IF(M115=1,0,IF(M115=1,0,Dateneingabe!$G$10*M115)))</f>
        <v>#N/A</v>
      </c>
      <c r="O115" s="252">
        <f t="shared" si="28"/>
        <v>0</v>
      </c>
      <c r="P115" s="63">
        <f>IF(O115="","",O115*(Dateneingabe!$G$10/100))</f>
        <v>0</v>
      </c>
      <c r="Q115" s="63">
        <f t="shared" si="29"/>
        <v>0</v>
      </c>
      <c r="R115" s="63" t="e">
        <f>IF(C115="","",IF(Dateneingabe!$G$17&lt;40909,Zeitreihe!P115,Zeitreihe!Q115))</f>
        <v>#N/A</v>
      </c>
      <c r="S115" s="68" t="str">
        <f>IF($T$14=0,"",IF(H115="","",IF(E115="","Ist-Arbeit fehlt",IF(L115&gt;Dateneingabe!$G$8,"Ist-Arbeit unplausibel",""))))</f>
        <v/>
      </c>
      <c r="T115" s="30">
        <f t="shared" si="37"/>
        <v>0</v>
      </c>
      <c r="U115" s="30">
        <f t="shared" si="25"/>
        <v>0</v>
      </c>
      <c r="X115" s="80"/>
      <c r="Y115" s="79"/>
      <c r="Z115" s="81"/>
      <c r="AA115" s="81"/>
      <c r="AB115" s="81"/>
      <c r="AC115" s="81"/>
      <c r="AD115" s="81"/>
      <c r="AE115" s="81"/>
      <c r="AF115" s="30" t="e">
        <f t="shared" si="39"/>
        <v>#N/A</v>
      </c>
      <c r="AG115" s="80" t="e">
        <f t="shared" si="30"/>
        <v>#N/A</v>
      </c>
      <c r="AH115" s="79" t="e">
        <f t="shared" si="40"/>
        <v>#N/A</v>
      </c>
      <c r="AI115" s="81" t="e">
        <f>IF(($AH115+AI$15)&lt;Regelungszeit!$W$15,Regelungszeit!$X$14,IF(($AH115+AI$15)&lt;Regelungszeit!$W$16,Regelungszeit!$X$15,IF(($AH115+AI$15)&lt;Regelungszeit!$W$17,Regelungszeit!$X$16,IF(($AH115+AI$15)&lt;Regelungszeit!$W$18,Regelungszeit!$X$17,IF(($AH115+AI$15)&lt;Regelungszeit!$W$19,Regelungszeit!$X$18,IF(($AH115+AI$15)&lt;Regelungszeit!$W$20,Regelungszeit!$X$19,IF(($AH115+AI$15)&lt;Regelungszeit!$W$21,Regelungszeit!$X$20,IF(($AH115+AI$15)&lt;Regelungszeit!$W$22,Regelungszeit!$X$21,IF(($AH115+AI$15)&lt;Regelungszeit!$W$23,Regelungszeit!$X$22,Regelungszeit!$X$23)))))))))</f>
        <v>#N/A</v>
      </c>
      <c r="AJ115" s="81" t="e">
        <f>IF(($AH115+AJ$15)&lt;Regelungszeit!$W$15,Regelungszeit!$X$14,IF(($AH115+AJ$15)&lt;Regelungszeit!$W$16,Regelungszeit!$X$15,IF(($AH115+AJ$15)&lt;Regelungszeit!$W$17,Regelungszeit!$X$16,IF(($AH115+AJ$15)&lt;Regelungszeit!$W$18,Regelungszeit!$X$17,IF(($AH115+AJ$15)&lt;Regelungszeit!$W$19,Regelungszeit!$X$18,IF(($AH115+AJ$15)&lt;Regelungszeit!$W$20,Regelungszeit!$X$19,IF(($AH115+AJ$15)&lt;Regelungszeit!$W$21,Regelungszeit!$X$20,IF(($AH115+AJ$15)&lt;Regelungszeit!$W$22,Regelungszeit!$X$21,IF(($AH115+AJ$15)&lt;Regelungszeit!$W$23,Regelungszeit!$X$22,Regelungszeit!$X$23)))))))))</f>
        <v>#N/A</v>
      </c>
      <c r="AK115" s="81" t="e">
        <f>IF(($AH115+AK$15)&lt;Regelungszeit!$W$15,Regelungszeit!$X$14,IF(($AH115+AK$15)&lt;Regelungszeit!$W$16,Regelungszeit!$X$15,IF(($AH115+AK$15)&lt;Regelungszeit!$W$17,Regelungszeit!$X$16,IF(($AH115+AK$15)&lt;Regelungszeit!$W$18,Regelungszeit!$X$17,IF(($AH115+AK$15)&lt;Regelungszeit!$W$19,Regelungszeit!$X$18,IF(($AH115+AK$15)&lt;Regelungszeit!$W$20,Regelungszeit!$X$19,IF(($AH115+AK$15)&lt;Regelungszeit!$W$21,Regelungszeit!$X$20,IF(($AH115+AK$15)&lt;Regelungszeit!$W$22,Regelungszeit!$X$21,IF(($AH115+AK$15)&lt;Regelungszeit!$W$23,Regelungszeit!$X$22,Regelungszeit!$X$23)))))))))</f>
        <v>#N/A</v>
      </c>
      <c r="AL115" s="81" t="e">
        <f>IF(($AH115+AL$15)&lt;Regelungszeit!$W$15,Regelungszeit!$X$14,IF(($AH115+AL$15)&lt;Regelungszeit!$W$16,Regelungszeit!$X$15,IF(($AH115+AL$15)&lt;Regelungszeit!$W$17,Regelungszeit!$X$16,IF(($AH115+AL$15)&lt;Regelungszeit!$W$18,Regelungszeit!$X$17,IF(($AH115+AL$15)&lt;Regelungszeit!$W$19,Regelungszeit!$X$18,IF(($AH115+AL$15)&lt;Regelungszeit!$W$20,Regelungszeit!$X$19,IF(($AH115+AL$15)&lt;Regelungszeit!$W$21,Regelungszeit!$X$20,IF(($AH115+AL$15)&lt;Regelungszeit!$W$22,Regelungszeit!$X$21,IF(($AH115+AL$15)&lt;Regelungszeit!$W$23,Regelungszeit!$X$22,Regelungszeit!$X$23)))))))))</f>
        <v>#N/A</v>
      </c>
      <c r="AM115" s="81" t="e">
        <f>IF(($AH115+AM$15)&lt;Regelungszeit!$W$15,Regelungszeit!$X$14,IF(($AH115+AM$15)&lt;Regelungszeit!$W$16,Regelungszeit!$X$15,IF(($AH115+AM$15)&lt;Regelungszeit!$W$17,Regelungszeit!$X$16,IF(($AH115+AM$15)&lt;Regelungszeit!$W$18,Regelungszeit!$X$17,IF(($AH115+AM$15)&lt;Regelungszeit!$W$19,Regelungszeit!$X$18,IF(($AH115+AM$15)&lt;Regelungszeit!$W$20,Regelungszeit!$X$19,IF(($AH115+AM$15)&lt;Regelungszeit!$W$21,Regelungszeit!$X$20,IF(($AH115+AM$15)&lt;Regelungszeit!$W$22,Regelungszeit!$X$21,IF(($AH115+AM$15)&lt;Regelungszeit!$W$23,Regelungszeit!$X$22,Regelungszeit!$X$23)))))))))</f>
        <v>#N/A</v>
      </c>
      <c r="AN115" s="81" t="e">
        <f>IF(($AH115+AN$15)&lt;Regelungszeit!$W$15,Regelungszeit!$X$14,IF(($AH115+AN$15)&lt;Regelungszeit!$W$16,Regelungszeit!$X$15,IF(($AH115+AN$15)&lt;Regelungszeit!$W$17,Regelungszeit!$X$16,IF(($AH115+AN$15)&lt;Regelungszeit!$W$18,Regelungszeit!$X$17,IF(($AH115+AN$15)&lt;Regelungszeit!$W$19,Regelungszeit!$X$18,IF(($AH115+AN$15)&lt;Regelungszeit!$W$20,Regelungszeit!$X$19,IF(($AH115+AN$15)&lt;Regelungszeit!$W$21,Regelungszeit!$X$20,IF(($AH115+AN$15)&lt;Regelungszeit!$W$22,Regelungszeit!$X$21,IF(($AH115+AN$15)&lt;Regelungszeit!$W$23,Regelungszeit!$X$22,Regelungszeit!$X$23)))))))))</f>
        <v>#N/A</v>
      </c>
      <c r="AO115" s="81" t="e">
        <f>IF(($AH115+AO$15)&lt;Regelungszeit!$W$15,Regelungszeit!$X$14,IF(($AH115+AO$15)&lt;Regelungszeit!$W$16,Regelungszeit!$X$15,IF(($AH115+AO$15)&lt;Regelungszeit!$W$17,Regelungszeit!$X$16,IF(($AH115+AO$15)&lt;Regelungszeit!$W$18,Regelungszeit!$X$17,IF(($AH115+AO$15)&lt;Regelungszeit!$W$19,Regelungszeit!$X$18,IF(($AH115+AO$15)&lt;Regelungszeit!$W$20,Regelungszeit!$X$19,IF(($AH115+AO$15)&lt;Regelungszeit!$W$21,Regelungszeit!$X$20,IF(($AH115+AO$15)&lt;Regelungszeit!$W$22,Regelungszeit!$X$21,IF(($AH115+AO$15)&lt;Regelungszeit!$W$23,Regelungszeit!$X$22,Regelungszeit!$X$23)))))))))</f>
        <v>#N/A</v>
      </c>
      <c r="AP115" s="81" t="e">
        <f>IF(($AH115+AP$15)&lt;Regelungszeit!$W$15,Regelungszeit!$X$14,IF(($AH115+AP$15)&lt;Regelungszeit!$W$16,Regelungszeit!$X$15,IF(($AH115+AP$15)&lt;Regelungszeit!$W$17,Regelungszeit!$X$16,IF(($AH115+AP$15)&lt;Regelungszeit!$W$18,Regelungszeit!$X$17,IF(($AH115+AP$15)&lt;Regelungszeit!$W$19,Regelungszeit!$X$18,IF(($AH115+AP$15)&lt;Regelungszeit!$W$20,Regelungszeit!$X$19,IF(($AH115+AP$15)&lt;Regelungszeit!$W$21,Regelungszeit!$X$20,IF(($AH115+AP$15)&lt;Regelungszeit!$W$22,Regelungszeit!$X$21,IF(($AH115+AP$15)&lt;Regelungszeit!$W$23,Regelungszeit!$X$22,Regelungszeit!$X$23)))))))))</f>
        <v>#N/A</v>
      </c>
      <c r="AQ115" s="81" t="e">
        <f>IF(($AH115+AQ$15)&lt;Regelungszeit!$W$15,Regelungszeit!$X$14,IF(($AH115+AQ$15)&lt;Regelungszeit!$W$16,Regelungszeit!$X$15,IF(($AH115+AQ$15)&lt;Regelungszeit!$W$17,Regelungszeit!$X$16,IF(($AH115+AQ$15)&lt;Regelungszeit!$W$18,Regelungszeit!$X$17,IF(($AH115+AQ$15)&lt;Regelungszeit!$W$19,Regelungszeit!$X$18,IF(($AH115+AQ$15)&lt;Regelungszeit!$W$20,Regelungszeit!$X$19,IF(($AH115+AQ$15)&lt;Regelungszeit!$W$21,Regelungszeit!$X$20,IF(($AH115+AQ$15)&lt;Regelungszeit!$W$22,Regelungszeit!$X$21,IF(($AH115+AQ$15)&lt;Regelungszeit!$W$23,Regelungszeit!$X$22,Regelungszeit!$X$23)))))))))</f>
        <v>#N/A</v>
      </c>
      <c r="AR115" s="81" t="e">
        <f>IF(($AH115+AR$15)&lt;Regelungszeit!$W$15,Regelungszeit!$X$14,IF(($AH115+AR$15)&lt;Regelungszeit!$W$16,Regelungszeit!$X$15,IF(($AH115+AR$15)&lt;Regelungszeit!$W$17,Regelungszeit!$X$16,IF(($AH115+AR$15)&lt;Regelungszeit!$W$18,Regelungszeit!$X$17,IF(($AH115+AR$15)&lt;Regelungszeit!$W$19,Regelungszeit!$X$18,IF(($AH115+AR$15)&lt;Regelungszeit!$W$20,Regelungszeit!$X$19,IF(($AH115+AR$15)&lt;Regelungszeit!$W$21,Regelungszeit!$X$20,IF(($AH115+AR$15)&lt;Regelungszeit!$W$22,Regelungszeit!$X$21,IF(($AH115+AR$15)&lt;Regelungszeit!$W$23,Regelungszeit!$X$22,Regelungszeit!$X$23)))))))))</f>
        <v>#N/A</v>
      </c>
      <c r="AS115" s="81" t="e">
        <f>IF(($AH115+AS$15)&lt;Regelungszeit!$W$15,Regelungszeit!$X$14,IF(($AH115+AS$15)&lt;Regelungszeit!$W$16,Regelungszeit!$X$15,IF(($AH115+AS$15)&lt;Regelungszeit!$W$17,Regelungszeit!$X$16,IF(($AH115+AS$15)&lt;Regelungszeit!$W$18,Regelungszeit!$X$17,IF(($AH115+AS$15)&lt;Regelungszeit!$W$19,Regelungszeit!$X$18,IF(($AH115+AS$15)&lt;Regelungszeit!$W$20,Regelungszeit!$X$19,IF(($AH115+AS$15)&lt;Regelungszeit!$W$21,Regelungszeit!$X$20,IF(($AH115+AS$15)&lt;Regelungszeit!$W$22,Regelungszeit!$X$21,IF(($AH115+AS$15)&lt;Regelungszeit!$W$23,Regelungszeit!$X$22,Regelungszeit!$X$23)))))))))</f>
        <v>#N/A</v>
      </c>
      <c r="AT115" s="81" t="e">
        <f>IF(($AH115+AT$15)&lt;Regelungszeit!$W$15,Regelungszeit!$X$14,IF(($AH115+AT$15)&lt;Regelungszeit!$W$16,Regelungszeit!$X$15,IF(($AH115+AT$15)&lt;Regelungszeit!$W$17,Regelungszeit!$X$16,IF(($AH115+AT$15)&lt;Regelungszeit!$W$18,Regelungszeit!$X$17,IF(($AH115+AT$15)&lt;Regelungszeit!$W$19,Regelungszeit!$X$18,IF(($AH115+AT$15)&lt;Regelungszeit!$W$20,Regelungszeit!$X$19,IF(($AH115+AT$15)&lt;Regelungszeit!$W$21,Regelungszeit!$X$20,IF(($AH115+AT$15)&lt;Regelungszeit!$W$22,Regelungszeit!$X$21,IF(($AH115+AT$15)&lt;Regelungszeit!$W$23,Regelungszeit!$X$22,Regelungszeit!$X$23)))))))))</f>
        <v>#N/A</v>
      </c>
      <c r="AU115" s="81" t="e">
        <f>IF(($AH115+AU$15)&lt;Regelungszeit!$W$15,Regelungszeit!$X$14,IF(($AH115+AU$15)&lt;Regelungszeit!$W$16,Regelungszeit!$X$15,IF(($AH115+AU$15)&lt;Regelungszeit!$W$17,Regelungszeit!$X$16,IF(($AH115+AU$15)&lt;Regelungszeit!$W$18,Regelungszeit!$X$17,IF(($AH115+AU$15)&lt;Regelungszeit!$W$19,Regelungszeit!$X$18,IF(($AH115+AU$15)&lt;Regelungszeit!$W$20,Regelungszeit!$X$19,IF(($AH115+AU$15)&lt;Regelungszeit!$W$21,Regelungszeit!$X$20,IF(($AH115+AU$15)&lt;Regelungszeit!$W$22,Regelungszeit!$X$21,IF(($AH115+AU$15)&lt;Regelungszeit!$W$23,Regelungszeit!$X$22,Regelungszeit!$X$23)))))))))</f>
        <v>#N/A</v>
      </c>
      <c r="AV115" s="81" t="e">
        <f>IF(($AH115+AV$15)&lt;Regelungszeit!$W$15,Regelungszeit!$X$14,IF(($AH115+AV$15)&lt;Regelungszeit!$W$16,Regelungszeit!$X$15,IF(($AH115+AV$15)&lt;Regelungszeit!$W$17,Regelungszeit!$X$16,IF(($AH115+AV$15)&lt;Regelungszeit!$W$18,Regelungszeit!$X$17,IF(($AH115+AV$15)&lt;Regelungszeit!$W$19,Regelungszeit!$X$18,IF(($AH115+AV$15)&lt;Regelungszeit!$W$20,Regelungszeit!$X$19,IF(($AH115+AV$15)&lt;Regelungszeit!$W$21,Regelungszeit!$X$20,IF(($AH115+AV$15)&lt;Regelungszeit!$W$22,Regelungszeit!$X$21,IF(($AH115+AV$15)&lt;Regelungszeit!$W$23,Regelungszeit!$X$22,Regelungszeit!$X$23)))))))))</f>
        <v>#N/A</v>
      </c>
      <c r="AW115" s="81" t="e">
        <f>IF(($AH115+AW$15)&lt;Regelungszeit!$W$15,Regelungszeit!$X$14,IF(($AH115+AW$15)&lt;Regelungszeit!$W$16,Regelungszeit!$X$15,IF(($AH115+AW$15)&lt;Regelungszeit!$W$17,Regelungszeit!$X$16,IF(($AH115+AW$15)&lt;Regelungszeit!$W$18,Regelungszeit!$X$17,IF(($AH115+AW$15)&lt;Regelungszeit!$W$19,Regelungszeit!$X$18,IF(($AH115+AW$15)&lt;Regelungszeit!$W$20,Regelungszeit!$X$19,IF(($AH115+AW$15)&lt;Regelungszeit!$W$21,Regelungszeit!$X$20,IF(($AH115+AW$15)&lt;Regelungszeit!$W$22,Regelungszeit!$X$21,IF(($AH115+AW$15)&lt;Regelungszeit!$W$23,Regelungszeit!$X$22,Regelungszeit!$X$23)))))))))</f>
        <v>#N/A</v>
      </c>
      <c r="AX115" s="82" t="e">
        <f t="shared" si="31"/>
        <v>#N/A</v>
      </c>
    </row>
    <row r="116" spans="1:50">
      <c r="A116" s="56" t="e">
        <f>IF(B116=Regelungszeit!$F$31,"Ende Regelung",IF(B116=Regelungszeit!$F$32,"Ende Hochfahrrampe",""))</f>
        <v>#N/A</v>
      </c>
      <c r="B116" s="57">
        <v>102</v>
      </c>
      <c r="C116" s="58" t="e">
        <f t="shared" si="34"/>
        <v>#N/A</v>
      </c>
      <c r="D116" s="59" t="e">
        <f t="shared" si="35"/>
        <v>#N/A</v>
      </c>
      <c r="E116" s="155"/>
      <c r="F116" s="247" t="e">
        <f>MATCH(INT(C116),Zuteilung!A:A,0)</f>
        <v>#N/A</v>
      </c>
      <c r="G116" s="61" t="e">
        <f>IF(OR(C116&lt;INDEX(Zuteilung!C:C,F116),C116&gt;INDEX(Zuteilung!D:D,F116)),FALSE,TRUE)</f>
        <v>#N/A</v>
      </c>
      <c r="H116" s="60" t="e">
        <f>IF(B116&lt;=Regelungszeit!$F$32,H115+Regelungszeit!$F$28,"")</f>
        <v>#N/A</v>
      </c>
      <c r="I116" s="60"/>
      <c r="J116" s="60"/>
      <c r="K116" s="60"/>
      <c r="L116" s="61" t="e">
        <f t="shared" si="36"/>
        <v>#N/A</v>
      </c>
      <c r="M116" s="106" t="e">
        <f t="shared" si="38"/>
        <v>#N/A</v>
      </c>
      <c r="N116" s="61" t="e">
        <f>IF(M116="","",IF(M116=1,0,IF(M116=1,0,Dateneingabe!$G$10*M116)))</f>
        <v>#N/A</v>
      </c>
      <c r="O116" s="252">
        <f t="shared" si="28"/>
        <v>0</v>
      </c>
      <c r="P116" s="63">
        <f>IF(O116="","",O116*(Dateneingabe!$G$10/100))</f>
        <v>0</v>
      </c>
      <c r="Q116" s="63">
        <f t="shared" si="29"/>
        <v>0</v>
      </c>
      <c r="R116" s="63" t="e">
        <f>IF(C116="","",IF(Dateneingabe!$G$17&lt;40909,Zeitreihe!P116,Zeitreihe!Q116))</f>
        <v>#N/A</v>
      </c>
      <c r="S116" s="68" t="str">
        <f>IF($T$14=0,"",IF(H116="","",IF(E116="","Ist-Arbeit fehlt",IF(L116&gt;Dateneingabe!$G$8,"Ist-Arbeit unplausibel",""))))</f>
        <v/>
      </c>
      <c r="T116" s="30">
        <f t="shared" si="37"/>
        <v>0</v>
      </c>
      <c r="U116" s="30">
        <f t="shared" si="25"/>
        <v>0</v>
      </c>
      <c r="X116" s="80"/>
      <c r="Y116" s="79"/>
      <c r="Z116" s="81"/>
      <c r="AA116" s="81"/>
      <c r="AB116" s="81"/>
      <c r="AC116" s="81"/>
      <c r="AD116" s="81"/>
      <c r="AE116" s="81"/>
      <c r="AF116" s="30" t="e">
        <f t="shared" si="39"/>
        <v>#N/A</v>
      </c>
      <c r="AG116" s="80" t="e">
        <f t="shared" si="30"/>
        <v>#N/A</v>
      </c>
      <c r="AH116" s="79" t="e">
        <f t="shared" si="40"/>
        <v>#N/A</v>
      </c>
      <c r="AI116" s="81" t="e">
        <f>IF(($AH116+AI$15)&lt;Regelungszeit!$W$15,Regelungszeit!$X$14,IF(($AH116+AI$15)&lt;Regelungszeit!$W$16,Regelungszeit!$X$15,IF(($AH116+AI$15)&lt;Regelungszeit!$W$17,Regelungszeit!$X$16,IF(($AH116+AI$15)&lt;Regelungszeit!$W$18,Regelungszeit!$X$17,IF(($AH116+AI$15)&lt;Regelungszeit!$W$19,Regelungszeit!$X$18,IF(($AH116+AI$15)&lt;Regelungszeit!$W$20,Regelungszeit!$X$19,IF(($AH116+AI$15)&lt;Regelungszeit!$W$21,Regelungszeit!$X$20,IF(($AH116+AI$15)&lt;Regelungszeit!$W$22,Regelungszeit!$X$21,IF(($AH116+AI$15)&lt;Regelungszeit!$W$23,Regelungszeit!$X$22,Regelungszeit!$X$23)))))))))</f>
        <v>#N/A</v>
      </c>
      <c r="AJ116" s="81" t="e">
        <f>IF(($AH116+AJ$15)&lt;Regelungszeit!$W$15,Regelungszeit!$X$14,IF(($AH116+AJ$15)&lt;Regelungszeit!$W$16,Regelungszeit!$X$15,IF(($AH116+AJ$15)&lt;Regelungszeit!$W$17,Regelungszeit!$X$16,IF(($AH116+AJ$15)&lt;Regelungszeit!$W$18,Regelungszeit!$X$17,IF(($AH116+AJ$15)&lt;Regelungszeit!$W$19,Regelungszeit!$X$18,IF(($AH116+AJ$15)&lt;Regelungszeit!$W$20,Regelungszeit!$X$19,IF(($AH116+AJ$15)&lt;Regelungszeit!$W$21,Regelungszeit!$X$20,IF(($AH116+AJ$15)&lt;Regelungszeit!$W$22,Regelungszeit!$X$21,IF(($AH116+AJ$15)&lt;Regelungszeit!$W$23,Regelungszeit!$X$22,Regelungszeit!$X$23)))))))))</f>
        <v>#N/A</v>
      </c>
      <c r="AK116" s="81" t="e">
        <f>IF(($AH116+AK$15)&lt;Regelungszeit!$W$15,Regelungszeit!$X$14,IF(($AH116+AK$15)&lt;Regelungszeit!$W$16,Regelungszeit!$X$15,IF(($AH116+AK$15)&lt;Regelungszeit!$W$17,Regelungszeit!$X$16,IF(($AH116+AK$15)&lt;Regelungszeit!$W$18,Regelungszeit!$X$17,IF(($AH116+AK$15)&lt;Regelungszeit!$W$19,Regelungszeit!$X$18,IF(($AH116+AK$15)&lt;Regelungszeit!$W$20,Regelungszeit!$X$19,IF(($AH116+AK$15)&lt;Regelungszeit!$W$21,Regelungszeit!$X$20,IF(($AH116+AK$15)&lt;Regelungszeit!$W$22,Regelungszeit!$X$21,IF(($AH116+AK$15)&lt;Regelungszeit!$W$23,Regelungszeit!$X$22,Regelungszeit!$X$23)))))))))</f>
        <v>#N/A</v>
      </c>
      <c r="AL116" s="81" t="e">
        <f>IF(($AH116+AL$15)&lt;Regelungszeit!$W$15,Regelungszeit!$X$14,IF(($AH116+AL$15)&lt;Regelungszeit!$W$16,Regelungszeit!$X$15,IF(($AH116+AL$15)&lt;Regelungszeit!$W$17,Regelungszeit!$X$16,IF(($AH116+AL$15)&lt;Regelungszeit!$W$18,Regelungszeit!$X$17,IF(($AH116+AL$15)&lt;Regelungszeit!$W$19,Regelungszeit!$X$18,IF(($AH116+AL$15)&lt;Regelungszeit!$W$20,Regelungszeit!$X$19,IF(($AH116+AL$15)&lt;Regelungszeit!$W$21,Regelungszeit!$X$20,IF(($AH116+AL$15)&lt;Regelungszeit!$W$22,Regelungszeit!$X$21,IF(($AH116+AL$15)&lt;Regelungszeit!$W$23,Regelungszeit!$X$22,Regelungszeit!$X$23)))))))))</f>
        <v>#N/A</v>
      </c>
      <c r="AM116" s="81" t="e">
        <f>IF(($AH116+AM$15)&lt;Regelungszeit!$W$15,Regelungszeit!$X$14,IF(($AH116+AM$15)&lt;Regelungszeit!$W$16,Regelungszeit!$X$15,IF(($AH116+AM$15)&lt;Regelungszeit!$W$17,Regelungszeit!$X$16,IF(($AH116+AM$15)&lt;Regelungszeit!$W$18,Regelungszeit!$X$17,IF(($AH116+AM$15)&lt;Regelungszeit!$W$19,Regelungszeit!$X$18,IF(($AH116+AM$15)&lt;Regelungszeit!$W$20,Regelungszeit!$X$19,IF(($AH116+AM$15)&lt;Regelungszeit!$W$21,Regelungszeit!$X$20,IF(($AH116+AM$15)&lt;Regelungszeit!$W$22,Regelungszeit!$X$21,IF(($AH116+AM$15)&lt;Regelungszeit!$W$23,Regelungszeit!$X$22,Regelungszeit!$X$23)))))))))</f>
        <v>#N/A</v>
      </c>
      <c r="AN116" s="81" t="e">
        <f>IF(($AH116+AN$15)&lt;Regelungszeit!$W$15,Regelungszeit!$X$14,IF(($AH116+AN$15)&lt;Regelungszeit!$W$16,Regelungszeit!$X$15,IF(($AH116+AN$15)&lt;Regelungszeit!$W$17,Regelungszeit!$X$16,IF(($AH116+AN$15)&lt;Regelungszeit!$W$18,Regelungszeit!$X$17,IF(($AH116+AN$15)&lt;Regelungszeit!$W$19,Regelungszeit!$X$18,IF(($AH116+AN$15)&lt;Regelungszeit!$W$20,Regelungszeit!$X$19,IF(($AH116+AN$15)&lt;Regelungszeit!$W$21,Regelungszeit!$X$20,IF(($AH116+AN$15)&lt;Regelungszeit!$W$22,Regelungszeit!$X$21,IF(($AH116+AN$15)&lt;Regelungszeit!$W$23,Regelungszeit!$X$22,Regelungszeit!$X$23)))))))))</f>
        <v>#N/A</v>
      </c>
      <c r="AO116" s="81" t="e">
        <f>IF(($AH116+AO$15)&lt;Regelungszeit!$W$15,Regelungszeit!$X$14,IF(($AH116+AO$15)&lt;Regelungszeit!$W$16,Regelungszeit!$X$15,IF(($AH116+AO$15)&lt;Regelungszeit!$W$17,Regelungszeit!$X$16,IF(($AH116+AO$15)&lt;Regelungszeit!$W$18,Regelungszeit!$X$17,IF(($AH116+AO$15)&lt;Regelungszeit!$W$19,Regelungszeit!$X$18,IF(($AH116+AO$15)&lt;Regelungszeit!$W$20,Regelungszeit!$X$19,IF(($AH116+AO$15)&lt;Regelungszeit!$W$21,Regelungszeit!$X$20,IF(($AH116+AO$15)&lt;Regelungszeit!$W$22,Regelungszeit!$X$21,IF(($AH116+AO$15)&lt;Regelungszeit!$W$23,Regelungszeit!$X$22,Regelungszeit!$X$23)))))))))</f>
        <v>#N/A</v>
      </c>
      <c r="AP116" s="81" t="e">
        <f>IF(($AH116+AP$15)&lt;Regelungszeit!$W$15,Regelungszeit!$X$14,IF(($AH116+AP$15)&lt;Regelungszeit!$W$16,Regelungszeit!$X$15,IF(($AH116+AP$15)&lt;Regelungszeit!$W$17,Regelungszeit!$X$16,IF(($AH116+AP$15)&lt;Regelungszeit!$W$18,Regelungszeit!$X$17,IF(($AH116+AP$15)&lt;Regelungszeit!$W$19,Regelungszeit!$X$18,IF(($AH116+AP$15)&lt;Regelungszeit!$W$20,Regelungszeit!$X$19,IF(($AH116+AP$15)&lt;Regelungszeit!$W$21,Regelungszeit!$X$20,IF(($AH116+AP$15)&lt;Regelungszeit!$W$22,Regelungszeit!$X$21,IF(($AH116+AP$15)&lt;Regelungszeit!$W$23,Regelungszeit!$X$22,Regelungszeit!$X$23)))))))))</f>
        <v>#N/A</v>
      </c>
      <c r="AQ116" s="81" t="e">
        <f>IF(($AH116+AQ$15)&lt;Regelungszeit!$W$15,Regelungszeit!$X$14,IF(($AH116+AQ$15)&lt;Regelungszeit!$W$16,Regelungszeit!$X$15,IF(($AH116+AQ$15)&lt;Regelungszeit!$W$17,Regelungszeit!$X$16,IF(($AH116+AQ$15)&lt;Regelungszeit!$W$18,Regelungszeit!$X$17,IF(($AH116+AQ$15)&lt;Regelungszeit!$W$19,Regelungszeit!$X$18,IF(($AH116+AQ$15)&lt;Regelungszeit!$W$20,Regelungszeit!$X$19,IF(($AH116+AQ$15)&lt;Regelungszeit!$W$21,Regelungszeit!$X$20,IF(($AH116+AQ$15)&lt;Regelungszeit!$W$22,Regelungszeit!$X$21,IF(($AH116+AQ$15)&lt;Regelungszeit!$W$23,Regelungszeit!$X$22,Regelungszeit!$X$23)))))))))</f>
        <v>#N/A</v>
      </c>
      <c r="AR116" s="81" t="e">
        <f>IF(($AH116+AR$15)&lt;Regelungszeit!$W$15,Regelungszeit!$X$14,IF(($AH116+AR$15)&lt;Regelungszeit!$W$16,Regelungszeit!$X$15,IF(($AH116+AR$15)&lt;Regelungszeit!$W$17,Regelungszeit!$X$16,IF(($AH116+AR$15)&lt;Regelungszeit!$W$18,Regelungszeit!$X$17,IF(($AH116+AR$15)&lt;Regelungszeit!$W$19,Regelungszeit!$X$18,IF(($AH116+AR$15)&lt;Regelungszeit!$W$20,Regelungszeit!$X$19,IF(($AH116+AR$15)&lt;Regelungszeit!$W$21,Regelungszeit!$X$20,IF(($AH116+AR$15)&lt;Regelungszeit!$W$22,Regelungszeit!$X$21,IF(($AH116+AR$15)&lt;Regelungszeit!$W$23,Regelungszeit!$X$22,Regelungszeit!$X$23)))))))))</f>
        <v>#N/A</v>
      </c>
      <c r="AS116" s="81" t="e">
        <f>IF(($AH116+AS$15)&lt;Regelungszeit!$W$15,Regelungszeit!$X$14,IF(($AH116+AS$15)&lt;Regelungszeit!$W$16,Regelungszeit!$X$15,IF(($AH116+AS$15)&lt;Regelungszeit!$W$17,Regelungszeit!$X$16,IF(($AH116+AS$15)&lt;Regelungszeit!$W$18,Regelungszeit!$X$17,IF(($AH116+AS$15)&lt;Regelungszeit!$W$19,Regelungszeit!$X$18,IF(($AH116+AS$15)&lt;Regelungszeit!$W$20,Regelungszeit!$X$19,IF(($AH116+AS$15)&lt;Regelungszeit!$W$21,Regelungszeit!$X$20,IF(($AH116+AS$15)&lt;Regelungszeit!$W$22,Regelungszeit!$X$21,IF(($AH116+AS$15)&lt;Regelungszeit!$W$23,Regelungszeit!$X$22,Regelungszeit!$X$23)))))))))</f>
        <v>#N/A</v>
      </c>
      <c r="AT116" s="81" t="e">
        <f>IF(($AH116+AT$15)&lt;Regelungszeit!$W$15,Regelungszeit!$X$14,IF(($AH116+AT$15)&lt;Regelungszeit!$W$16,Regelungszeit!$X$15,IF(($AH116+AT$15)&lt;Regelungszeit!$W$17,Regelungszeit!$X$16,IF(($AH116+AT$15)&lt;Regelungszeit!$W$18,Regelungszeit!$X$17,IF(($AH116+AT$15)&lt;Regelungszeit!$W$19,Regelungszeit!$X$18,IF(($AH116+AT$15)&lt;Regelungszeit!$W$20,Regelungszeit!$X$19,IF(($AH116+AT$15)&lt;Regelungszeit!$W$21,Regelungszeit!$X$20,IF(($AH116+AT$15)&lt;Regelungszeit!$W$22,Regelungszeit!$X$21,IF(($AH116+AT$15)&lt;Regelungszeit!$W$23,Regelungszeit!$X$22,Regelungszeit!$X$23)))))))))</f>
        <v>#N/A</v>
      </c>
      <c r="AU116" s="81" t="e">
        <f>IF(($AH116+AU$15)&lt;Regelungszeit!$W$15,Regelungszeit!$X$14,IF(($AH116+AU$15)&lt;Regelungszeit!$W$16,Regelungszeit!$X$15,IF(($AH116+AU$15)&lt;Regelungszeit!$W$17,Regelungszeit!$X$16,IF(($AH116+AU$15)&lt;Regelungszeit!$W$18,Regelungszeit!$X$17,IF(($AH116+AU$15)&lt;Regelungszeit!$W$19,Regelungszeit!$X$18,IF(($AH116+AU$15)&lt;Regelungszeit!$W$20,Regelungszeit!$X$19,IF(($AH116+AU$15)&lt;Regelungszeit!$W$21,Regelungszeit!$X$20,IF(($AH116+AU$15)&lt;Regelungszeit!$W$22,Regelungszeit!$X$21,IF(($AH116+AU$15)&lt;Regelungszeit!$W$23,Regelungszeit!$X$22,Regelungszeit!$X$23)))))))))</f>
        <v>#N/A</v>
      </c>
      <c r="AV116" s="81" t="e">
        <f>IF(($AH116+AV$15)&lt;Regelungszeit!$W$15,Regelungszeit!$X$14,IF(($AH116+AV$15)&lt;Regelungszeit!$W$16,Regelungszeit!$X$15,IF(($AH116+AV$15)&lt;Regelungszeit!$W$17,Regelungszeit!$X$16,IF(($AH116+AV$15)&lt;Regelungszeit!$W$18,Regelungszeit!$X$17,IF(($AH116+AV$15)&lt;Regelungszeit!$W$19,Regelungszeit!$X$18,IF(($AH116+AV$15)&lt;Regelungszeit!$W$20,Regelungszeit!$X$19,IF(($AH116+AV$15)&lt;Regelungszeit!$W$21,Regelungszeit!$X$20,IF(($AH116+AV$15)&lt;Regelungszeit!$W$22,Regelungszeit!$X$21,IF(($AH116+AV$15)&lt;Regelungszeit!$W$23,Regelungszeit!$X$22,Regelungszeit!$X$23)))))))))</f>
        <v>#N/A</v>
      </c>
      <c r="AW116" s="81" t="e">
        <f>IF(($AH116+AW$15)&lt;Regelungszeit!$W$15,Regelungszeit!$X$14,IF(($AH116+AW$15)&lt;Regelungszeit!$W$16,Regelungszeit!$X$15,IF(($AH116+AW$15)&lt;Regelungszeit!$W$17,Regelungszeit!$X$16,IF(($AH116+AW$15)&lt;Regelungszeit!$W$18,Regelungszeit!$X$17,IF(($AH116+AW$15)&lt;Regelungszeit!$W$19,Regelungszeit!$X$18,IF(($AH116+AW$15)&lt;Regelungszeit!$W$20,Regelungszeit!$X$19,IF(($AH116+AW$15)&lt;Regelungszeit!$W$21,Regelungszeit!$X$20,IF(($AH116+AW$15)&lt;Regelungszeit!$W$22,Regelungszeit!$X$21,IF(($AH116+AW$15)&lt;Regelungszeit!$W$23,Regelungszeit!$X$22,Regelungszeit!$X$23)))))))))</f>
        <v>#N/A</v>
      </c>
      <c r="AX116" s="82" t="e">
        <f t="shared" si="31"/>
        <v>#N/A</v>
      </c>
    </row>
    <row r="117" spans="1:50">
      <c r="A117" s="56" t="e">
        <f>IF(B117=Regelungszeit!$F$31,"Ende Regelung",IF(B117=Regelungszeit!$F$32,"Ende Hochfahrrampe",""))</f>
        <v>#N/A</v>
      </c>
      <c r="B117" s="57">
        <v>103</v>
      </c>
      <c r="C117" s="58" t="e">
        <f t="shared" si="34"/>
        <v>#N/A</v>
      </c>
      <c r="D117" s="59" t="e">
        <f t="shared" si="35"/>
        <v>#N/A</v>
      </c>
      <c r="E117" s="155"/>
      <c r="F117" s="247" t="e">
        <f>MATCH(INT(C117),Zuteilung!A:A,0)</f>
        <v>#N/A</v>
      </c>
      <c r="G117" s="61" t="e">
        <f>IF(OR(C117&lt;INDEX(Zuteilung!C:C,F117),C117&gt;INDEX(Zuteilung!D:D,F117)),FALSE,TRUE)</f>
        <v>#N/A</v>
      </c>
      <c r="H117" s="60" t="e">
        <f>IF(B117&lt;=Regelungszeit!$F$32,H116+Regelungszeit!$F$28,"")</f>
        <v>#N/A</v>
      </c>
      <c r="I117" s="60"/>
      <c r="J117" s="60"/>
      <c r="K117" s="60"/>
      <c r="L117" s="61" t="e">
        <f t="shared" si="36"/>
        <v>#N/A</v>
      </c>
      <c r="M117" s="106" t="e">
        <f t="shared" si="38"/>
        <v>#N/A</v>
      </c>
      <c r="N117" s="61" t="e">
        <f>IF(M117="","",IF(M117=1,0,IF(M117=1,0,Dateneingabe!$G$10*M117)))</f>
        <v>#N/A</v>
      </c>
      <c r="O117" s="252">
        <f t="shared" si="28"/>
        <v>0</v>
      </c>
      <c r="P117" s="63">
        <f>IF(O117="","",O117*(Dateneingabe!$G$10/100))</f>
        <v>0</v>
      </c>
      <c r="Q117" s="63">
        <f t="shared" si="29"/>
        <v>0</v>
      </c>
      <c r="R117" s="63" t="e">
        <f>IF(C117="","",IF(Dateneingabe!$G$17&lt;40909,Zeitreihe!P117,Zeitreihe!Q117))</f>
        <v>#N/A</v>
      </c>
      <c r="S117" s="68" t="str">
        <f>IF($T$14=0,"",IF(H117="","",IF(E117="","Ist-Arbeit fehlt",IF(L117&gt;Dateneingabe!$G$8,"Ist-Arbeit unplausibel",""))))</f>
        <v/>
      </c>
      <c r="T117" s="30">
        <f t="shared" si="37"/>
        <v>0</v>
      </c>
      <c r="U117" s="30">
        <f t="shared" si="25"/>
        <v>0</v>
      </c>
      <c r="X117" s="80"/>
      <c r="Y117" s="79"/>
      <c r="Z117" s="81"/>
      <c r="AA117" s="81"/>
      <c r="AB117" s="81"/>
      <c r="AC117" s="81"/>
      <c r="AD117" s="81"/>
      <c r="AE117" s="81"/>
      <c r="AF117" s="30" t="e">
        <f t="shared" si="39"/>
        <v>#N/A</v>
      </c>
      <c r="AG117" s="80" t="e">
        <f t="shared" si="30"/>
        <v>#N/A</v>
      </c>
      <c r="AH117" s="79" t="e">
        <f t="shared" si="40"/>
        <v>#N/A</v>
      </c>
      <c r="AI117" s="81" t="e">
        <f>IF(($AH117+AI$15)&lt;Regelungszeit!$W$15,Regelungszeit!$X$14,IF(($AH117+AI$15)&lt;Regelungszeit!$W$16,Regelungszeit!$X$15,IF(($AH117+AI$15)&lt;Regelungszeit!$W$17,Regelungszeit!$X$16,IF(($AH117+AI$15)&lt;Regelungszeit!$W$18,Regelungszeit!$X$17,IF(($AH117+AI$15)&lt;Regelungszeit!$W$19,Regelungszeit!$X$18,IF(($AH117+AI$15)&lt;Regelungszeit!$W$20,Regelungszeit!$X$19,IF(($AH117+AI$15)&lt;Regelungszeit!$W$21,Regelungszeit!$X$20,IF(($AH117+AI$15)&lt;Regelungszeit!$W$22,Regelungszeit!$X$21,IF(($AH117+AI$15)&lt;Regelungszeit!$W$23,Regelungszeit!$X$22,Regelungszeit!$X$23)))))))))</f>
        <v>#N/A</v>
      </c>
      <c r="AJ117" s="81" t="e">
        <f>IF(($AH117+AJ$15)&lt;Regelungszeit!$W$15,Regelungszeit!$X$14,IF(($AH117+AJ$15)&lt;Regelungszeit!$W$16,Regelungszeit!$X$15,IF(($AH117+AJ$15)&lt;Regelungszeit!$W$17,Regelungszeit!$X$16,IF(($AH117+AJ$15)&lt;Regelungszeit!$W$18,Regelungszeit!$X$17,IF(($AH117+AJ$15)&lt;Regelungszeit!$W$19,Regelungszeit!$X$18,IF(($AH117+AJ$15)&lt;Regelungszeit!$W$20,Regelungszeit!$X$19,IF(($AH117+AJ$15)&lt;Regelungszeit!$W$21,Regelungszeit!$X$20,IF(($AH117+AJ$15)&lt;Regelungszeit!$W$22,Regelungszeit!$X$21,IF(($AH117+AJ$15)&lt;Regelungszeit!$W$23,Regelungszeit!$X$22,Regelungszeit!$X$23)))))))))</f>
        <v>#N/A</v>
      </c>
      <c r="AK117" s="81" t="e">
        <f>IF(($AH117+AK$15)&lt;Regelungszeit!$W$15,Regelungszeit!$X$14,IF(($AH117+AK$15)&lt;Regelungszeit!$W$16,Regelungszeit!$X$15,IF(($AH117+AK$15)&lt;Regelungszeit!$W$17,Regelungszeit!$X$16,IF(($AH117+AK$15)&lt;Regelungszeit!$W$18,Regelungszeit!$X$17,IF(($AH117+AK$15)&lt;Regelungszeit!$W$19,Regelungszeit!$X$18,IF(($AH117+AK$15)&lt;Regelungszeit!$W$20,Regelungszeit!$X$19,IF(($AH117+AK$15)&lt;Regelungszeit!$W$21,Regelungszeit!$X$20,IF(($AH117+AK$15)&lt;Regelungszeit!$W$22,Regelungszeit!$X$21,IF(($AH117+AK$15)&lt;Regelungszeit!$W$23,Regelungszeit!$X$22,Regelungszeit!$X$23)))))))))</f>
        <v>#N/A</v>
      </c>
      <c r="AL117" s="81" t="e">
        <f>IF(($AH117+AL$15)&lt;Regelungszeit!$W$15,Regelungszeit!$X$14,IF(($AH117+AL$15)&lt;Regelungszeit!$W$16,Regelungszeit!$X$15,IF(($AH117+AL$15)&lt;Regelungszeit!$W$17,Regelungszeit!$X$16,IF(($AH117+AL$15)&lt;Regelungszeit!$W$18,Regelungszeit!$X$17,IF(($AH117+AL$15)&lt;Regelungszeit!$W$19,Regelungszeit!$X$18,IF(($AH117+AL$15)&lt;Regelungszeit!$W$20,Regelungszeit!$X$19,IF(($AH117+AL$15)&lt;Regelungszeit!$W$21,Regelungszeit!$X$20,IF(($AH117+AL$15)&lt;Regelungszeit!$W$22,Regelungszeit!$X$21,IF(($AH117+AL$15)&lt;Regelungszeit!$W$23,Regelungszeit!$X$22,Regelungszeit!$X$23)))))))))</f>
        <v>#N/A</v>
      </c>
      <c r="AM117" s="81" t="e">
        <f>IF(($AH117+AM$15)&lt;Regelungszeit!$W$15,Regelungszeit!$X$14,IF(($AH117+AM$15)&lt;Regelungszeit!$W$16,Regelungszeit!$X$15,IF(($AH117+AM$15)&lt;Regelungszeit!$W$17,Regelungszeit!$X$16,IF(($AH117+AM$15)&lt;Regelungszeit!$W$18,Regelungszeit!$X$17,IF(($AH117+AM$15)&lt;Regelungszeit!$W$19,Regelungszeit!$X$18,IF(($AH117+AM$15)&lt;Regelungszeit!$W$20,Regelungszeit!$X$19,IF(($AH117+AM$15)&lt;Regelungszeit!$W$21,Regelungszeit!$X$20,IF(($AH117+AM$15)&lt;Regelungszeit!$W$22,Regelungszeit!$X$21,IF(($AH117+AM$15)&lt;Regelungszeit!$W$23,Regelungszeit!$X$22,Regelungszeit!$X$23)))))))))</f>
        <v>#N/A</v>
      </c>
      <c r="AN117" s="81" t="e">
        <f>IF(($AH117+AN$15)&lt;Regelungszeit!$W$15,Regelungszeit!$X$14,IF(($AH117+AN$15)&lt;Regelungszeit!$W$16,Regelungszeit!$X$15,IF(($AH117+AN$15)&lt;Regelungszeit!$W$17,Regelungszeit!$X$16,IF(($AH117+AN$15)&lt;Regelungszeit!$W$18,Regelungszeit!$X$17,IF(($AH117+AN$15)&lt;Regelungszeit!$W$19,Regelungszeit!$X$18,IF(($AH117+AN$15)&lt;Regelungszeit!$W$20,Regelungszeit!$X$19,IF(($AH117+AN$15)&lt;Regelungszeit!$W$21,Regelungszeit!$X$20,IF(($AH117+AN$15)&lt;Regelungszeit!$W$22,Regelungszeit!$X$21,IF(($AH117+AN$15)&lt;Regelungszeit!$W$23,Regelungszeit!$X$22,Regelungszeit!$X$23)))))))))</f>
        <v>#N/A</v>
      </c>
      <c r="AO117" s="81" t="e">
        <f>IF(($AH117+AO$15)&lt;Regelungszeit!$W$15,Regelungszeit!$X$14,IF(($AH117+AO$15)&lt;Regelungszeit!$W$16,Regelungszeit!$X$15,IF(($AH117+AO$15)&lt;Regelungszeit!$W$17,Regelungszeit!$X$16,IF(($AH117+AO$15)&lt;Regelungszeit!$W$18,Regelungszeit!$X$17,IF(($AH117+AO$15)&lt;Regelungszeit!$W$19,Regelungszeit!$X$18,IF(($AH117+AO$15)&lt;Regelungszeit!$W$20,Regelungszeit!$X$19,IF(($AH117+AO$15)&lt;Regelungszeit!$W$21,Regelungszeit!$X$20,IF(($AH117+AO$15)&lt;Regelungszeit!$W$22,Regelungszeit!$X$21,IF(($AH117+AO$15)&lt;Regelungszeit!$W$23,Regelungszeit!$X$22,Regelungszeit!$X$23)))))))))</f>
        <v>#N/A</v>
      </c>
      <c r="AP117" s="81" t="e">
        <f>IF(($AH117+AP$15)&lt;Regelungszeit!$W$15,Regelungszeit!$X$14,IF(($AH117+AP$15)&lt;Regelungszeit!$W$16,Regelungszeit!$X$15,IF(($AH117+AP$15)&lt;Regelungszeit!$W$17,Regelungszeit!$X$16,IF(($AH117+AP$15)&lt;Regelungszeit!$W$18,Regelungszeit!$X$17,IF(($AH117+AP$15)&lt;Regelungszeit!$W$19,Regelungszeit!$X$18,IF(($AH117+AP$15)&lt;Regelungszeit!$W$20,Regelungszeit!$X$19,IF(($AH117+AP$15)&lt;Regelungszeit!$W$21,Regelungszeit!$X$20,IF(($AH117+AP$15)&lt;Regelungszeit!$W$22,Regelungszeit!$X$21,IF(($AH117+AP$15)&lt;Regelungszeit!$W$23,Regelungszeit!$X$22,Regelungszeit!$X$23)))))))))</f>
        <v>#N/A</v>
      </c>
      <c r="AQ117" s="81" t="e">
        <f>IF(($AH117+AQ$15)&lt;Regelungszeit!$W$15,Regelungszeit!$X$14,IF(($AH117+AQ$15)&lt;Regelungszeit!$W$16,Regelungszeit!$X$15,IF(($AH117+AQ$15)&lt;Regelungszeit!$W$17,Regelungszeit!$X$16,IF(($AH117+AQ$15)&lt;Regelungszeit!$W$18,Regelungszeit!$X$17,IF(($AH117+AQ$15)&lt;Regelungszeit!$W$19,Regelungszeit!$X$18,IF(($AH117+AQ$15)&lt;Regelungszeit!$W$20,Regelungszeit!$X$19,IF(($AH117+AQ$15)&lt;Regelungszeit!$W$21,Regelungszeit!$X$20,IF(($AH117+AQ$15)&lt;Regelungszeit!$W$22,Regelungszeit!$X$21,IF(($AH117+AQ$15)&lt;Regelungszeit!$W$23,Regelungszeit!$X$22,Regelungszeit!$X$23)))))))))</f>
        <v>#N/A</v>
      </c>
      <c r="AR117" s="81" t="e">
        <f>IF(($AH117+AR$15)&lt;Regelungszeit!$W$15,Regelungszeit!$X$14,IF(($AH117+AR$15)&lt;Regelungszeit!$W$16,Regelungszeit!$X$15,IF(($AH117+AR$15)&lt;Regelungszeit!$W$17,Regelungszeit!$X$16,IF(($AH117+AR$15)&lt;Regelungszeit!$W$18,Regelungszeit!$X$17,IF(($AH117+AR$15)&lt;Regelungszeit!$W$19,Regelungszeit!$X$18,IF(($AH117+AR$15)&lt;Regelungszeit!$W$20,Regelungszeit!$X$19,IF(($AH117+AR$15)&lt;Regelungszeit!$W$21,Regelungszeit!$X$20,IF(($AH117+AR$15)&lt;Regelungszeit!$W$22,Regelungszeit!$X$21,IF(($AH117+AR$15)&lt;Regelungszeit!$W$23,Regelungszeit!$X$22,Regelungszeit!$X$23)))))))))</f>
        <v>#N/A</v>
      </c>
      <c r="AS117" s="81" t="e">
        <f>IF(($AH117+AS$15)&lt;Regelungszeit!$W$15,Regelungszeit!$X$14,IF(($AH117+AS$15)&lt;Regelungszeit!$W$16,Regelungszeit!$X$15,IF(($AH117+AS$15)&lt;Regelungszeit!$W$17,Regelungszeit!$X$16,IF(($AH117+AS$15)&lt;Regelungszeit!$W$18,Regelungszeit!$X$17,IF(($AH117+AS$15)&lt;Regelungszeit!$W$19,Regelungszeit!$X$18,IF(($AH117+AS$15)&lt;Regelungszeit!$W$20,Regelungszeit!$X$19,IF(($AH117+AS$15)&lt;Regelungszeit!$W$21,Regelungszeit!$X$20,IF(($AH117+AS$15)&lt;Regelungszeit!$W$22,Regelungszeit!$X$21,IF(($AH117+AS$15)&lt;Regelungszeit!$W$23,Regelungszeit!$X$22,Regelungszeit!$X$23)))))))))</f>
        <v>#N/A</v>
      </c>
      <c r="AT117" s="81" t="e">
        <f>IF(($AH117+AT$15)&lt;Regelungszeit!$W$15,Regelungszeit!$X$14,IF(($AH117+AT$15)&lt;Regelungszeit!$W$16,Regelungszeit!$X$15,IF(($AH117+AT$15)&lt;Regelungszeit!$W$17,Regelungszeit!$X$16,IF(($AH117+AT$15)&lt;Regelungszeit!$W$18,Regelungszeit!$X$17,IF(($AH117+AT$15)&lt;Regelungszeit!$W$19,Regelungszeit!$X$18,IF(($AH117+AT$15)&lt;Regelungszeit!$W$20,Regelungszeit!$X$19,IF(($AH117+AT$15)&lt;Regelungszeit!$W$21,Regelungszeit!$X$20,IF(($AH117+AT$15)&lt;Regelungszeit!$W$22,Regelungszeit!$X$21,IF(($AH117+AT$15)&lt;Regelungszeit!$W$23,Regelungszeit!$X$22,Regelungszeit!$X$23)))))))))</f>
        <v>#N/A</v>
      </c>
      <c r="AU117" s="81" t="e">
        <f>IF(($AH117+AU$15)&lt;Regelungszeit!$W$15,Regelungszeit!$X$14,IF(($AH117+AU$15)&lt;Regelungszeit!$W$16,Regelungszeit!$X$15,IF(($AH117+AU$15)&lt;Regelungszeit!$W$17,Regelungszeit!$X$16,IF(($AH117+AU$15)&lt;Regelungszeit!$W$18,Regelungszeit!$X$17,IF(($AH117+AU$15)&lt;Regelungszeit!$W$19,Regelungszeit!$X$18,IF(($AH117+AU$15)&lt;Regelungszeit!$W$20,Regelungszeit!$X$19,IF(($AH117+AU$15)&lt;Regelungszeit!$W$21,Regelungszeit!$X$20,IF(($AH117+AU$15)&lt;Regelungszeit!$W$22,Regelungszeit!$X$21,IF(($AH117+AU$15)&lt;Regelungszeit!$W$23,Regelungszeit!$X$22,Regelungszeit!$X$23)))))))))</f>
        <v>#N/A</v>
      </c>
      <c r="AV117" s="81" t="e">
        <f>IF(($AH117+AV$15)&lt;Regelungszeit!$W$15,Regelungszeit!$X$14,IF(($AH117+AV$15)&lt;Regelungszeit!$W$16,Regelungszeit!$X$15,IF(($AH117+AV$15)&lt;Regelungszeit!$W$17,Regelungszeit!$X$16,IF(($AH117+AV$15)&lt;Regelungszeit!$W$18,Regelungszeit!$X$17,IF(($AH117+AV$15)&lt;Regelungszeit!$W$19,Regelungszeit!$X$18,IF(($AH117+AV$15)&lt;Regelungszeit!$W$20,Regelungszeit!$X$19,IF(($AH117+AV$15)&lt;Regelungszeit!$W$21,Regelungszeit!$X$20,IF(($AH117+AV$15)&lt;Regelungszeit!$W$22,Regelungszeit!$X$21,IF(($AH117+AV$15)&lt;Regelungszeit!$W$23,Regelungszeit!$X$22,Regelungszeit!$X$23)))))))))</f>
        <v>#N/A</v>
      </c>
      <c r="AW117" s="81" t="e">
        <f>IF(($AH117+AW$15)&lt;Regelungszeit!$W$15,Regelungszeit!$X$14,IF(($AH117+AW$15)&lt;Regelungszeit!$W$16,Regelungszeit!$X$15,IF(($AH117+AW$15)&lt;Regelungszeit!$W$17,Regelungszeit!$X$16,IF(($AH117+AW$15)&lt;Regelungszeit!$W$18,Regelungszeit!$X$17,IF(($AH117+AW$15)&lt;Regelungszeit!$W$19,Regelungszeit!$X$18,IF(($AH117+AW$15)&lt;Regelungszeit!$W$20,Regelungszeit!$X$19,IF(($AH117+AW$15)&lt;Regelungszeit!$W$21,Regelungszeit!$X$20,IF(($AH117+AW$15)&lt;Regelungszeit!$W$22,Regelungszeit!$X$21,IF(($AH117+AW$15)&lt;Regelungszeit!$W$23,Regelungszeit!$X$22,Regelungszeit!$X$23)))))))))</f>
        <v>#N/A</v>
      </c>
      <c r="AX117" s="82" t="e">
        <f t="shared" si="31"/>
        <v>#N/A</v>
      </c>
    </row>
    <row r="118" spans="1:50">
      <c r="A118" s="56" t="e">
        <f>IF(B118=Regelungszeit!$F$31,"Ende Regelung",IF(B118=Regelungszeit!$F$32,"Ende Hochfahrrampe",""))</f>
        <v>#N/A</v>
      </c>
      <c r="B118" s="57">
        <v>104</v>
      </c>
      <c r="C118" s="58" t="e">
        <f t="shared" si="34"/>
        <v>#N/A</v>
      </c>
      <c r="D118" s="59" t="e">
        <f t="shared" si="35"/>
        <v>#N/A</v>
      </c>
      <c r="E118" s="155"/>
      <c r="F118" s="247" t="e">
        <f>MATCH(INT(C118),Zuteilung!A:A,0)</f>
        <v>#N/A</v>
      </c>
      <c r="G118" s="61" t="e">
        <f>IF(OR(C118&lt;INDEX(Zuteilung!C:C,F118),C118&gt;INDEX(Zuteilung!D:D,F118)),FALSE,TRUE)</f>
        <v>#N/A</v>
      </c>
      <c r="H118" s="60" t="e">
        <f>IF(B118&lt;=Regelungszeit!$F$32,H117+Regelungszeit!$F$28,"")</f>
        <v>#N/A</v>
      </c>
      <c r="I118" s="60"/>
      <c r="J118" s="60"/>
      <c r="K118" s="60"/>
      <c r="L118" s="61" t="e">
        <f t="shared" si="36"/>
        <v>#N/A</v>
      </c>
      <c r="M118" s="106" t="e">
        <f t="shared" si="38"/>
        <v>#N/A</v>
      </c>
      <c r="N118" s="61" t="e">
        <f>IF(M118="","",IF(M118=1,0,IF(M118=1,0,Dateneingabe!$G$10*M118)))</f>
        <v>#N/A</v>
      </c>
      <c r="O118" s="252">
        <f t="shared" si="28"/>
        <v>0</v>
      </c>
      <c r="P118" s="63">
        <f>IF(O118="","",O118*(Dateneingabe!$G$10/100))</f>
        <v>0</v>
      </c>
      <c r="Q118" s="63">
        <f t="shared" si="29"/>
        <v>0</v>
      </c>
      <c r="R118" s="63" t="e">
        <f>IF(C118="","",IF(Dateneingabe!$G$17&lt;40909,Zeitreihe!P118,Zeitreihe!Q118))</f>
        <v>#N/A</v>
      </c>
      <c r="S118" s="68" t="str">
        <f>IF($T$14=0,"",IF(H118="","",IF(E118="","Ist-Arbeit fehlt",IF(L118&gt;Dateneingabe!$G$8,"Ist-Arbeit unplausibel",""))))</f>
        <v/>
      </c>
      <c r="T118" s="30">
        <f t="shared" si="37"/>
        <v>0</v>
      </c>
      <c r="U118" s="30">
        <f t="shared" si="25"/>
        <v>0</v>
      </c>
      <c r="X118" s="80"/>
      <c r="Y118" s="79"/>
      <c r="Z118" s="81"/>
      <c r="AA118" s="81"/>
      <c r="AB118" s="81"/>
      <c r="AC118" s="81"/>
      <c r="AD118" s="81"/>
      <c r="AE118" s="81"/>
      <c r="AF118" s="30" t="e">
        <f t="shared" si="39"/>
        <v>#N/A</v>
      </c>
      <c r="AG118" s="80" t="e">
        <f t="shared" si="30"/>
        <v>#N/A</v>
      </c>
      <c r="AH118" s="79" t="e">
        <f t="shared" si="40"/>
        <v>#N/A</v>
      </c>
      <c r="AI118" s="81" t="e">
        <f>IF(($AH118+AI$15)&lt;Regelungszeit!$W$15,Regelungszeit!$X$14,IF(($AH118+AI$15)&lt;Regelungszeit!$W$16,Regelungszeit!$X$15,IF(($AH118+AI$15)&lt;Regelungszeit!$W$17,Regelungszeit!$X$16,IF(($AH118+AI$15)&lt;Regelungszeit!$W$18,Regelungszeit!$X$17,IF(($AH118+AI$15)&lt;Regelungszeit!$W$19,Regelungszeit!$X$18,IF(($AH118+AI$15)&lt;Regelungszeit!$W$20,Regelungszeit!$X$19,IF(($AH118+AI$15)&lt;Regelungszeit!$W$21,Regelungszeit!$X$20,IF(($AH118+AI$15)&lt;Regelungszeit!$W$22,Regelungszeit!$X$21,IF(($AH118+AI$15)&lt;Regelungszeit!$W$23,Regelungszeit!$X$22,Regelungszeit!$X$23)))))))))</f>
        <v>#N/A</v>
      </c>
      <c r="AJ118" s="81" t="e">
        <f>IF(($AH118+AJ$15)&lt;Regelungszeit!$W$15,Regelungszeit!$X$14,IF(($AH118+AJ$15)&lt;Regelungszeit!$W$16,Regelungszeit!$X$15,IF(($AH118+AJ$15)&lt;Regelungszeit!$W$17,Regelungszeit!$X$16,IF(($AH118+AJ$15)&lt;Regelungszeit!$W$18,Regelungszeit!$X$17,IF(($AH118+AJ$15)&lt;Regelungszeit!$W$19,Regelungszeit!$X$18,IF(($AH118+AJ$15)&lt;Regelungszeit!$W$20,Regelungszeit!$X$19,IF(($AH118+AJ$15)&lt;Regelungszeit!$W$21,Regelungszeit!$X$20,IF(($AH118+AJ$15)&lt;Regelungszeit!$W$22,Regelungszeit!$X$21,IF(($AH118+AJ$15)&lt;Regelungszeit!$W$23,Regelungszeit!$X$22,Regelungszeit!$X$23)))))))))</f>
        <v>#N/A</v>
      </c>
      <c r="AK118" s="81" t="e">
        <f>IF(($AH118+AK$15)&lt;Regelungszeit!$W$15,Regelungszeit!$X$14,IF(($AH118+AK$15)&lt;Regelungszeit!$W$16,Regelungszeit!$X$15,IF(($AH118+AK$15)&lt;Regelungszeit!$W$17,Regelungszeit!$X$16,IF(($AH118+AK$15)&lt;Regelungszeit!$W$18,Regelungszeit!$X$17,IF(($AH118+AK$15)&lt;Regelungszeit!$W$19,Regelungszeit!$X$18,IF(($AH118+AK$15)&lt;Regelungszeit!$W$20,Regelungszeit!$X$19,IF(($AH118+AK$15)&lt;Regelungszeit!$W$21,Regelungszeit!$X$20,IF(($AH118+AK$15)&lt;Regelungszeit!$W$22,Regelungszeit!$X$21,IF(($AH118+AK$15)&lt;Regelungszeit!$W$23,Regelungszeit!$X$22,Regelungszeit!$X$23)))))))))</f>
        <v>#N/A</v>
      </c>
      <c r="AL118" s="81" t="e">
        <f>IF(($AH118+AL$15)&lt;Regelungszeit!$W$15,Regelungszeit!$X$14,IF(($AH118+AL$15)&lt;Regelungszeit!$W$16,Regelungszeit!$X$15,IF(($AH118+AL$15)&lt;Regelungszeit!$W$17,Regelungszeit!$X$16,IF(($AH118+AL$15)&lt;Regelungszeit!$W$18,Regelungszeit!$X$17,IF(($AH118+AL$15)&lt;Regelungszeit!$W$19,Regelungszeit!$X$18,IF(($AH118+AL$15)&lt;Regelungszeit!$W$20,Regelungszeit!$X$19,IF(($AH118+AL$15)&lt;Regelungszeit!$W$21,Regelungszeit!$X$20,IF(($AH118+AL$15)&lt;Regelungszeit!$W$22,Regelungszeit!$X$21,IF(($AH118+AL$15)&lt;Regelungszeit!$W$23,Regelungszeit!$X$22,Regelungszeit!$X$23)))))))))</f>
        <v>#N/A</v>
      </c>
      <c r="AM118" s="81" t="e">
        <f>IF(($AH118+AM$15)&lt;Regelungszeit!$W$15,Regelungszeit!$X$14,IF(($AH118+AM$15)&lt;Regelungszeit!$W$16,Regelungszeit!$X$15,IF(($AH118+AM$15)&lt;Regelungszeit!$W$17,Regelungszeit!$X$16,IF(($AH118+AM$15)&lt;Regelungszeit!$W$18,Regelungszeit!$X$17,IF(($AH118+AM$15)&lt;Regelungszeit!$W$19,Regelungszeit!$X$18,IF(($AH118+AM$15)&lt;Regelungszeit!$W$20,Regelungszeit!$X$19,IF(($AH118+AM$15)&lt;Regelungszeit!$W$21,Regelungszeit!$X$20,IF(($AH118+AM$15)&lt;Regelungszeit!$W$22,Regelungszeit!$X$21,IF(($AH118+AM$15)&lt;Regelungszeit!$W$23,Regelungszeit!$X$22,Regelungszeit!$X$23)))))))))</f>
        <v>#N/A</v>
      </c>
      <c r="AN118" s="81" t="e">
        <f>IF(($AH118+AN$15)&lt;Regelungszeit!$W$15,Regelungszeit!$X$14,IF(($AH118+AN$15)&lt;Regelungszeit!$W$16,Regelungszeit!$X$15,IF(($AH118+AN$15)&lt;Regelungszeit!$W$17,Regelungszeit!$X$16,IF(($AH118+AN$15)&lt;Regelungszeit!$W$18,Regelungszeit!$X$17,IF(($AH118+AN$15)&lt;Regelungszeit!$W$19,Regelungszeit!$X$18,IF(($AH118+AN$15)&lt;Regelungszeit!$W$20,Regelungszeit!$X$19,IF(($AH118+AN$15)&lt;Regelungszeit!$W$21,Regelungszeit!$X$20,IF(($AH118+AN$15)&lt;Regelungszeit!$W$22,Regelungszeit!$X$21,IF(($AH118+AN$15)&lt;Regelungszeit!$W$23,Regelungszeit!$X$22,Regelungszeit!$X$23)))))))))</f>
        <v>#N/A</v>
      </c>
      <c r="AO118" s="81" t="e">
        <f>IF(($AH118+AO$15)&lt;Regelungszeit!$W$15,Regelungszeit!$X$14,IF(($AH118+AO$15)&lt;Regelungszeit!$W$16,Regelungszeit!$X$15,IF(($AH118+AO$15)&lt;Regelungszeit!$W$17,Regelungszeit!$X$16,IF(($AH118+AO$15)&lt;Regelungszeit!$W$18,Regelungszeit!$X$17,IF(($AH118+AO$15)&lt;Regelungszeit!$W$19,Regelungszeit!$X$18,IF(($AH118+AO$15)&lt;Regelungszeit!$W$20,Regelungszeit!$X$19,IF(($AH118+AO$15)&lt;Regelungszeit!$W$21,Regelungszeit!$X$20,IF(($AH118+AO$15)&lt;Regelungszeit!$W$22,Regelungszeit!$X$21,IF(($AH118+AO$15)&lt;Regelungszeit!$W$23,Regelungszeit!$X$22,Regelungszeit!$X$23)))))))))</f>
        <v>#N/A</v>
      </c>
      <c r="AP118" s="81" t="e">
        <f>IF(($AH118+AP$15)&lt;Regelungszeit!$W$15,Regelungszeit!$X$14,IF(($AH118+AP$15)&lt;Regelungszeit!$W$16,Regelungszeit!$X$15,IF(($AH118+AP$15)&lt;Regelungszeit!$W$17,Regelungszeit!$X$16,IF(($AH118+AP$15)&lt;Regelungszeit!$W$18,Regelungszeit!$X$17,IF(($AH118+AP$15)&lt;Regelungszeit!$W$19,Regelungszeit!$X$18,IF(($AH118+AP$15)&lt;Regelungszeit!$W$20,Regelungszeit!$X$19,IF(($AH118+AP$15)&lt;Regelungszeit!$W$21,Regelungszeit!$X$20,IF(($AH118+AP$15)&lt;Regelungszeit!$W$22,Regelungszeit!$X$21,IF(($AH118+AP$15)&lt;Regelungszeit!$W$23,Regelungszeit!$X$22,Regelungszeit!$X$23)))))))))</f>
        <v>#N/A</v>
      </c>
      <c r="AQ118" s="81" t="e">
        <f>IF(($AH118+AQ$15)&lt;Regelungszeit!$W$15,Regelungszeit!$X$14,IF(($AH118+AQ$15)&lt;Regelungszeit!$W$16,Regelungszeit!$X$15,IF(($AH118+AQ$15)&lt;Regelungszeit!$W$17,Regelungszeit!$X$16,IF(($AH118+AQ$15)&lt;Regelungszeit!$W$18,Regelungszeit!$X$17,IF(($AH118+AQ$15)&lt;Regelungszeit!$W$19,Regelungszeit!$X$18,IF(($AH118+AQ$15)&lt;Regelungszeit!$W$20,Regelungszeit!$X$19,IF(($AH118+AQ$15)&lt;Regelungszeit!$W$21,Regelungszeit!$X$20,IF(($AH118+AQ$15)&lt;Regelungszeit!$W$22,Regelungszeit!$X$21,IF(($AH118+AQ$15)&lt;Regelungszeit!$W$23,Regelungszeit!$X$22,Regelungszeit!$X$23)))))))))</f>
        <v>#N/A</v>
      </c>
      <c r="AR118" s="81" t="e">
        <f>IF(($AH118+AR$15)&lt;Regelungszeit!$W$15,Regelungszeit!$X$14,IF(($AH118+AR$15)&lt;Regelungszeit!$W$16,Regelungszeit!$X$15,IF(($AH118+AR$15)&lt;Regelungszeit!$W$17,Regelungszeit!$X$16,IF(($AH118+AR$15)&lt;Regelungszeit!$W$18,Regelungszeit!$X$17,IF(($AH118+AR$15)&lt;Regelungszeit!$W$19,Regelungszeit!$X$18,IF(($AH118+AR$15)&lt;Regelungszeit!$W$20,Regelungszeit!$X$19,IF(($AH118+AR$15)&lt;Regelungszeit!$W$21,Regelungszeit!$X$20,IF(($AH118+AR$15)&lt;Regelungszeit!$W$22,Regelungszeit!$X$21,IF(($AH118+AR$15)&lt;Regelungszeit!$W$23,Regelungszeit!$X$22,Regelungszeit!$X$23)))))))))</f>
        <v>#N/A</v>
      </c>
      <c r="AS118" s="81" t="e">
        <f>IF(($AH118+AS$15)&lt;Regelungszeit!$W$15,Regelungszeit!$X$14,IF(($AH118+AS$15)&lt;Regelungszeit!$W$16,Regelungszeit!$X$15,IF(($AH118+AS$15)&lt;Regelungszeit!$W$17,Regelungszeit!$X$16,IF(($AH118+AS$15)&lt;Regelungszeit!$W$18,Regelungszeit!$X$17,IF(($AH118+AS$15)&lt;Regelungszeit!$W$19,Regelungszeit!$X$18,IF(($AH118+AS$15)&lt;Regelungszeit!$W$20,Regelungszeit!$X$19,IF(($AH118+AS$15)&lt;Regelungszeit!$W$21,Regelungszeit!$X$20,IF(($AH118+AS$15)&lt;Regelungszeit!$W$22,Regelungszeit!$X$21,IF(($AH118+AS$15)&lt;Regelungszeit!$W$23,Regelungszeit!$X$22,Regelungszeit!$X$23)))))))))</f>
        <v>#N/A</v>
      </c>
      <c r="AT118" s="81" t="e">
        <f>IF(($AH118+AT$15)&lt;Regelungszeit!$W$15,Regelungszeit!$X$14,IF(($AH118+AT$15)&lt;Regelungszeit!$W$16,Regelungszeit!$X$15,IF(($AH118+AT$15)&lt;Regelungszeit!$W$17,Regelungszeit!$X$16,IF(($AH118+AT$15)&lt;Regelungszeit!$W$18,Regelungszeit!$X$17,IF(($AH118+AT$15)&lt;Regelungszeit!$W$19,Regelungszeit!$X$18,IF(($AH118+AT$15)&lt;Regelungszeit!$W$20,Regelungszeit!$X$19,IF(($AH118+AT$15)&lt;Regelungszeit!$W$21,Regelungszeit!$X$20,IF(($AH118+AT$15)&lt;Regelungszeit!$W$22,Regelungszeit!$X$21,IF(($AH118+AT$15)&lt;Regelungszeit!$W$23,Regelungszeit!$X$22,Regelungszeit!$X$23)))))))))</f>
        <v>#N/A</v>
      </c>
      <c r="AU118" s="81" t="e">
        <f>IF(($AH118+AU$15)&lt;Regelungszeit!$W$15,Regelungszeit!$X$14,IF(($AH118+AU$15)&lt;Regelungszeit!$W$16,Regelungszeit!$X$15,IF(($AH118+AU$15)&lt;Regelungszeit!$W$17,Regelungszeit!$X$16,IF(($AH118+AU$15)&lt;Regelungszeit!$W$18,Regelungszeit!$X$17,IF(($AH118+AU$15)&lt;Regelungszeit!$W$19,Regelungszeit!$X$18,IF(($AH118+AU$15)&lt;Regelungszeit!$W$20,Regelungszeit!$X$19,IF(($AH118+AU$15)&lt;Regelungszeit!$W$21,Regelungszeit!$X$20,IF(($AH118+AU$15)&lt;Regelungszeit!$W$22,Regelungszeit!$X$21,IF(($AH118+AU$15)&lt;Regelungszeit!$W$23,Regelungszeit!$X$22,Regelungszeit!$X$23)))))))))</f>
        <v>#N/A</v>
      </c>
      <c r="AV118" s="81" t="e">
        <f>IF(($AH118+AV$15)&lt;Regelungszeit!$W$15,Regelungszeit!$X$14,IF(($AH118+AV$15)&lt;Regelungszeit!$W$16,Regelungszeit!$X$15,IF(($AH118+AV$15)&lt;Regelungszeit!$W$17,Regelungszeit!$X$16,IF(($AH118+AV$15)&lt;Regelungszeit!$W$18,Regelungszeit!$X$17,IF(($AH118+AV$15)&lt;Regelungszeit!$W$19,Regelungszeit!$X$18,IF(($AH118+AV$15)&lt;Regelungszeit!$W$20,Regelungszeit!$X$19,IF(($AH118+AV$15)&lt;Regelungszeit!$W$21,Regelungszeit!$X$20,IF(($AH118+AV$15)&lt;Regelungszeit!$W$22,Regelungszeit!$X$21,IF(($AH118+AV$15)&lt;Regelungszeit!$W$23,Regelungszeit!$X$22,Regelungszeit!$X$23)))))))))</f>
        <v>#N/A</v>
      </c>
      <c r="AW118" s="81" t="e">
        <f>IF(($AH118+AW$15)&lt;Regelungszeit!$W$15,Regelungszeit!$X$14,IF(($AH118+AW$15)&lt;Regelungszeit!$W$16,Regelungszeit!$X$15,IF(($AH118+AW$15)&lt;Regelungszeit!$W$17,Regelungszeit!$X$16,IF(($AH118+AW$15)&lt;Regelungszeit!$W$18,Regelungszeit!$X$17,IF(($AH118+AW$15)&lt;Regelungszeit!$W$19,Regelungszeit!$X$18,IF(($AH118+AW$15)&lt;Regelungszeit!$W$20,Regelungszeit!$X$19,IF(($AH118+AW$15)&lt;Regelungszeit!$W$21,Regelungszeit!$X$20,IF(($AH118+AW$15)&lt;Regelungszeit!$W$22,Regelungszeit!$X$21,IF(($AH118+AW$15)&lt;Regelungszeit!$W$23,Regelungszeit!$X$22,Regelungszeit!$X$23)))))))))</f>
        <v>#N/A</v>
      </c>
      <c r="AX118" s="82" t="e">
        <f t="shared" si="31"/>
        <v>#N/A</v>
      </c>
    </row>
    <row r="119" spans="1:50">
      <c r="A119" s="56" t="e">
        <f>IF(B119=Regelungszeit!$F$31,"Ende Regelung",IF(B119=Regelungszeit!$F$32,"Ende Hochfahrrampe",""))</f>
        <v>#N/A</v>
      </c>
      <c r="B119" s="57">
        <v>105</v>
      </c>
      <c r="C119" s="58" t="e">
        <f t="shared" si="34"/>
        <v>#N/A</v>
      </c>
      <c r="D119" s="59" t="e">
        <f t="shared" si="35"/>
        <v>#N/A</v>
      </c>
      <c r="E119" s="155"/>
      <c r="F119" s="247" t="e">
        <f>MATCH(INT(C119),Zuteilung!A:A,0)</f>
        <v>#N/A</v>
      </c>
      <c r="G119" s="61" t="e">
        <f>IF(OR(C119&lt;INDEX(Zuteilung!C:C,F119),C119&gt;INDEX(Zuteilung!D:D,F119)),FALSE,TRUE)</f>
        <v>#N/A</v>
      </c>
      <c r="H119" s="60" t="e">
        <f>IF(B119&lt;=Regelungszeit!$F$32,H118+Regelungszeit!$F$28,"")</f>
        <v>#N/A</v>
      </c>
      <c r="I119" s="60"/>
      <c r="J119" s="60"/>
      <c r="K119" s="60"/>
      <c r="L119" s="61" t="e">
        <f t="shared" si="36"/>
        <v>#N/A</v>
      </c>
      <c r="M119" s="106" t="e">
        <f t="shared" si="38"/>
        <v>#N/A</v>
      </c>
      <c r="N119" s="61" t="e">
        <f>IF(M119="","",IF(M119=1,0,IF(M119=1,0,Dateneingabe!$G$10*M119)))</f>
        <v>#N/A</v>
      </c>
      <c r="O119" s="252">
        <f t="shared" si="28"/>
        <v>0</v>
      </c>
      <c r="P119" s="63">
        <f>IF(O119="","",O119*(Dateneingabe!$G$10/100))</f>
        <v>0</v>
      </c>
      <c r="Q119" s="63">
        <f t="shared" si="29"/>
        <v>0</v>
      </c>
      <c r="R119" s="63" t="e">
        <f>IF(C119="","",IF(Dateneingabe!$G$17&lt;40909,Zeitreihe!P119,Zeitreihe!Q119))</f>
        <v>#N/A</v>
      </c>
      <c r="S119" s="68" t="str">
        <f>IF($T$14=0,"",IF(H119="","",IF(E119="","Ist-Arbeit fehlt",IF(L119&gt;Dateneingabe!$G$8,"Ist-Arbeit unplausibel",""))))</f>
        <v/>
      </c>
      <c r="T119" s="30">
        <f t="shared" si="37"/>
        <v>0</v>
      </c>
      <c r="U119" s="30">
        <f t="shared" si="25"/>
        <v>0</v>
      </c>
      <c r="X119" s="80"/>
      <c r="Y119" s="79"/>
      <c r="Z119" s="81"/>
      <c r="AA119" s="81"/>
      <c r="AB119" s="81"/>
      <c r="AC119" s="81"/>
      <c r="AD119" s="81"/>
      <c r="AE119" s="81"/>
      <c r="AF119" s="30" t="e">
        <f t="shared" si="39"/>
        <v>#N/A</v>
      </c>
      <c r="AG119" s="80" t="e">
        <f t="shared" si="30"/>
        <v>#N/A</v>
      </c>
      <c r="AH119" s="79" t="e">
        <f t="shared" si="40"/>
        <v>#N/A</v>
      </c>
      <c r="AI119" s="81" t="e">
        <f>IF(($AH119+AI$15)&lt;Regelungszeit!$W$15,Regelungszeit!$X$14,IF(($AH119+AI$15)&lt;Regelungszeit!$W$16,Regelungszeit!$X$15,IF(($AH119+AI$15)&lt;Regelungszeit!$W$17,Regelungszeit!$X$16,IF(($AH119+AI$15)&lt;Regelungszeit!$W$18,Regelungszeit!$X$17,IF(($AH119+AI$15)&lt;Regelungszeit!$W$19,Regelungszeit!$X$18,IF(($AH119+AI$15)&lt;Regelungszeit!$W$20,Regelungszeit!$X$19,IF(($AH119+AI$15)&lt;Regelungszeit!$W$21,Regelungszeit!$X$20,IF(($AH119+AI$15)&lt;Regelungszeit!$W$22,Regelungszeit!$X$21,IF(($AH119+AI$15)&lt;Regelungszeit!$W$23,Regelungszeit!$X$22,Regelungszeit!$X$23)))))))))</f>
        <v>#N/A</v>
      </c>
      <c r="AJ119" s="81" t="e">
        <f>IF(($AH119+AJ$15)&lt;Regelungszeit!$W$15,Regelungszeit!$X$14,IF(($AH119+AJ$15)&lt;Regelungszeit!$W$16,Regelungszeit!$X$15,IF(($AH119+AJ$15)&lt;Regelungszeit!$W$17,Regelungszeit!$X$16,IF(($AH119+AJ$15)&lt;Regelungszeit!$W$18,Regelungszeit!$X$17,IF(($AH119+AJ$15)&lt;Regelungszeit!$W$19,Regelungszeit!$X$18,IF(($AH119+AJ$15)&lt;Regelungszeit!$W$20,Regelungszeit!$X$19,IF(($AH119+AJ$15)&lt;Regelungszeit!$W$21,Regelungszeit!$X$20,IF(($AH119+AJ$15)&lt;Regelungszeit!$W$22,Regelungszeit!$X$21,IF(($AH119+AJ$15)&lt;Regelungszeit!$W$23,Regelungszeit!$X$22,Regelungszeit!$X$23)))))))))</f>
        <v>#N/A</v>
      </c>
      <c r="AK119" s="81" t="e">
        <f>IF(($AH119+AK$15)&lt;Regelungszeit!$W$15,Regelungszeit!$X$14,IF(($AH119+AK$15)&lt;Regelungszeit!$W$16,Regelungszeit!$X$15,IF(($AH119+AK$15)&lt;Regelungszeit!$W$17,Regelungszeit!$X$16,IF(($AH119+AK$15)&lt;Regelungszeit!$W$18,Regelungszeit!$X$17,IF(($AH119+AK$15)&lt;Regelungszeit!$W$19,Regelungszeit!$X$18,IF(($AH119+AK$15)&lt;Regelungszeit!$W$20,Regelungszeit!$X$19,IF(($AH119+AK$15)&lt;Regelungszeit!$W$21,Regelungszeit!$X$20,IF(($AH119+AK$15)&lt;Regelungszeit!$W$22,Regelungszeit!$X$21,IF(($AH119+AK$15)&lt;Regelungszeit!$W$23,Regelungszeit!$X$22,Regelungszeit!$X$23)))))))))</f>
        <v>#N/A</v>
      </c>
      <c r="AL119" s="81" t="e">
        <f>IF(($AH119+AL$15)&lt;Regelungszeit!$W$15,Regelungszeit!$X$14,IF(($AH119+AL$15)&lt;Regelungszeit!$W$16,Regelungszeit!$X$15,IF(($AH119+AL$15)&lt;Regelungszeit!$W$17,Regelungszeit!$X$16,IF(($AH119+AL$15)&lt;Regelungszeit!$W$18,Regelungszeit!$X$17,IF(($AH119+AL$15)&lt;Regelungszeit!$W$19,Regelungszeit!$X$18,IF(($AH119+AL$15)&lt;Regelungszeit!$W$20,Regelungszeit!$X$19,IF(($AH119+AL$15)&lt;Regelungszeit!$W$21,Regelungszeit!$X$20,IF(($AH119+AL$15)&lt;Regelungszeit!$W$22,Regelungszeit!$X$21,IF(($AH119+AL$15)&lt;Regelungszeit!$W$23,Regelungszeit!$X$22,Regelungszeit!$X$23)))))))))</f>
        <v>#N/A</v>
      </c>
      <c r="AM119" s="81" t="e">
        <f>IF(($AH119+AM$15)&lt;Regelungszeit!$W$15,Regelungszeit!$X$14,IF(($AH119+AM$15)&lt;Regelungszeit!$W$16,Regelungszeit!$X$15,IF(($AH119+AM$15)&lt;Regelungszeit!$W$17,Regelungszeit!$X$16,IF(($AH119+AM$15)&lt;Regelungszeit!$W$18,Regelungszeit!$X$17,IF(($AH119+AM$15)&lt;Regelungszeit!$W$19,Regelungszeit!$X$18,IF(($AH119+AM$15)&lt;Regelungszeit!$W$20,Regelungszeit!$X$19,IF(($AH119+AM$15)&lt;Regelungszeit!$W$21,Regelungszeit!$X$20,IF(($AH119+AM$15)&lt;Regelungszeit!$W$22,Regelungszeit!$X$21,IF(($AH119+AM$15)&lt;Regelungszeit!$W$23,Regelungszeit!$X$22,Regelungszeit!$X$23)))))))))</f>
        <v>#N/A</v>
      </c>
      <c r="AN119" s="81" t="e">
        <f>IF(($AH119+AN$15)&lt;Regelungszeit!$W$15,Regelungszeit!$X$14,IF(($AH119+AN$15)&lt;Regelungszeit!$W$16,Regelungszeit!$X$15,IF(($AH119+AN$15)&lt;Regelungszeit!$W$17,Regelungszeit!$X$16,IF(($AH119+AN$15)&lt;Regelungszeit!$W$18,Regelungszeit!$X$17,IF(($AH119+AN$15)&lt;Regelungszeit!$W$19,Regelungszeit!$X$18,IF(($AH119+AN$15)&lt;Regelungszeit!$W$20,Regelungszeit!$X$19,IF(($AH119+AN$15)&lt;Regelungszeit!$W$21,Regelungszeit!$X$20,IF(($AH119+AN$15)&lt;Regelungszeit!$W$22,Regelungszeit!$X$21,IF(($AH119+AN$15)&lt;Regelungszeit!$W$23,Regelungszeit!$X$22,Regelungszeit!$X$23)))))))))</f>
        <v>#N/A</v>
      </c>
      <c r="AO119" s="81" t="e">
        <f>IF(($AH119+AO$15)&lt;Regelungszeit!$W$15,Regelungszeit!$X$14,IF(($AH119+AO$15)&lt;Regelungszeit!$W$16,Regelungszeit!$X$15,IF(($AH119+AO$15)&lt;Regelungszeit!$W$17,Regelungszeit!$X$16,IF(($AH119+AO$15)&lt;Regelungszeit!$W$18,Regelungszeit!$X$17,IF(($AH119+AO$15)&lt;Regelungszeit!$W$19,Regelungszeit!$X$18,IF(($AH119+AO$15)&lt;Regelungszeit!$W$20,Regelungszeit!$X$19,IF(($AH119+AO$15)&lt;Regelungszeit!$W$21,Regelungszeit!$X$20,IF(($AH119+AO$15)&lt;Regelungszeit!$W$22,Regelungszeit!$X$21,IF(($AH119+AO$15)&lt;Regelungszeit!$W$23,Regelungszeit!$X$22,Regelungszeit!$X$23)))))))))</f>
        <v>#N/A</v>
      </c>
      <c r="AP119" s="81" t="e">
        <f>IF(($AH119+AP$15)&lt;Regelungszeit!$W$15,Regelungszeit!$X$14,IF(($AH119+AP$15)&lt;Regelungszeit!$W$16,Regelungszeit!$X$15,IF(($AH119+AP$15)&lt;Regelungszeit!$W$17,Regelungszeit!$X$16,IF(($AH119+AP$15)&lt;Regelungszeit!$W$18,Regelungszeit!$X$17,IF(($AH119+AP$15)&lt;Regelungszeit!$W$19,Regelungszeit!$X$18,IF(($AH119+AP$15)&lt;Regelungszeit!$W$20,Regelungszeit!$X$19,IF(($AH119+AP$15)&lt;Regelungszeit!$W$21,Regelungszeit!$X$20,IF(($AH119+AP$15)&lt;Regelungszeit!$W$22,Regelungszeit!$X$21,IF(($AH119+AP$15)&lt;Regelungszeit!$W$23,Regelungszeit!$X$22,Regelungszeit!$X$23)))))))))</f>
        <v>#N/A</v>
      </c>
      <c r="AQ119" s="81" t="e">
        <f>IF(($AH119+AQ$15)&lt;Regelungszeit!$W$15,Regelungszeit!$X$14,IF(($AH119+AQ$15)&lt;Regelungszeit!$W$16,Regelungszeit!$X$15,IF(($AH119+AQ$15)&lt;Regelungszeit!$W$17,Regelungszeit!$X$16,IF(($AH119+AQ$15)&lt;Regelungszeit!$W$18,Regelungszeit!$X$17,IF(($AH119+AQ$15)&lt;Regelungszeit!$W$19,Regelungszeit!$X$18,IF(($AH119+AQ$15)&lt;Regelungszeit!$W$20,Regelungszeit!$X$19,IF(($AH119+AQ$15)&lt;Regelungszeit!$W$21,Regelungszeit!$X$20,IF(($AH119+AQ$15)&lt;Regelungszeit!$W$22,Regelungszeit!$X$21,IF(($AH119+AQ$15)&lt;Regelungszeit!$W$23,Regelungszeit!$X$22,Regelungszeit!$X$23)))))))))</f>
        <v>#N/A</v>
      </c>
      <c r="AR119" s="81" t="e">
        <f>IF(($AH119+AR$15)&lt;Regelungszeit!$W$15,Regelungszeit!$X$14,IF(($AH119+AR$15)&lt;Regelungszeit!$W$16,Regelungszeit!$X$15,IF(($AH119+AR$15)&lt;Regelungszeit!$W$17,Regelungszeit!$X$16,IF(($AH119+AR$15)&lt;Regelungszeit!$W$18,Regelungszeit!$X$17,IF(($AH119+AR$15)&lt;Regelungszeit!$W$19,Regelungszeit!$X$18,IF(($AH119+AR$15)&lt;Regelungszeit!$W$20,Regelungszeit!$X$19,IF(($AH119+AR$15)&lt;Regelungszeit!$W$21,Regelungszeit!$X$20,IF(($AH119+AR$15)&lt;Regelungszeit!$W$22,Regelungszeit!$X$21,IF(($AH119+AR$15)&lt;Regelungszeit!$W$23,Regelungszeit!$X$22,Regelungszeit!$X$23)))))))))</f>
        <v>#N/A</v>
      </c>
      <c r="AS119" s="81" t="e">
        <f>IF(($AH119+AS$15)&lt;Regelungszeit!$W$15,Regelungszeit!$X$14,IF(($AH119+AS$15)&lt;Regelungszeit!$W$16,Regelungszeit!$X$15,IF(($AH119+AS$15)&lt;Regelungszeit!$W$17,Regelungszeit!$X$16,IF(($AH119+AS$15)&lt;Regelungszeit!$W$18,Regelungszeit!$X$17,IF(($AH119+AS$15)&lt;Regelungszeit!$W$19,Regelungszeit!$X$18,IF(($AH119+AS$15)&lt;Regelungszeit!$W$20,Regelungszeit!$X$19,IF(($AH119+AS$15)&lt;Regelungszeit!$W$21,Regelungszeit!$X$20,IF(($AH119+AS$15)&lt;Regelungszeit!$W$22,Regelungszeit!$X$21,IF(($AH119+AS$15)&lt;Regelungszeit!$W$23,Regelungszeit!$X$22,Regelungszeit!$X$23)))))))))</f>
        <v>#N/A</v>
      </c>
      <c r="AT119" s="81" t="e">
        <f>IF(($AH119+AT$15)&lt;Regelungszeit!$W$15,Regelungszeit!$X$14,IF(($AH119+AT$15)&lt;Regelungszeit!$W$16,Regelungszeit!$X$15,IF(($AH119+AT$15)&lt;Regelungszeit!$W$17,Regelungszeit!$X$16,IF(($AH119+AT$15)&lt;Regelungszeit!$W$18,Regelungszeit!$X$17,IF(($AH119+AT$15)&lt;Regelungszeit!$W$19,Regelungszeit!$X$18,IF(($AH119+AT$15)&lt;Regelungszeit!$W$20,Regelungszeit!$X$19,IF(($AH119+AT$15)&lt;Regelungszeit!$W$21,Regelungszeit!$X$20,IF(($AH119+AT$15)&lt;Regelungszeit!$W$22,Regelungszeit!$X$21,IF(($AH119+AT$15)&lt;Regelungszeit!$W$23,Regelungszeit!$X$22,Regelungszeit!$X$23)))))))))</f>
        <v>#N/A</v>
      </c>
      <c r="AU119" s="81" t="e">
        <f>IF(($AH119+AU$15)&lt;Regelungszeit!$W$15,Regelungszeit!$X$14,IF(($AH119+AU$15)&lt;Regelungszeit!$W$16,Regelungszeit!$X$15,IF(($AH119+AU$15)&lt;Regelungszeit!$W$17,Regelungszeit!$X$16,IF(($AH119+AU$15)&lt;Regelungszeit!$W$18,Regelungszeit!$X$17,IF(($AH119+AU$15)&lt;Regelungszeit!$W$19,Regelungszeit!$X$18,IF(($AH119+AU$15)&lt;Regelungszeit!$W$20,Regelungszeit!$X$19,IF(($AH119+AU$15)&lt;Regelungszeit!$W$21,Regelungszeit!$X$20,IF(($AH119+AU$15)&lt;Regelungszeit!$W$22,Regelungszeit!$X$21,IF(($AH119+AU$15)&lt;Regelungszeit!$W$23,Regelungszeit!$X$22,Regelungszeit!$X$23)))))))))</f>
        <v>#N/A</v>
      </c>
      <c r="AV119" s="81" t="e">
        <f>IF(($AH119+AV$15)&lt;Regelungszeit!$W$15,Regelungszeit!$X$14,IF(($AH119+AV$15)&lt;Regelungszeit!$W$16,Regelungszeit!$X$15,IF(($AH119+AV$15)&lt;Regelungszeit!$W$17,Regelungszeit!$X$16,IF(($AH119+AV$15)&lt;Regelungszeit!$W$18,Regelungszeit!$X$17,IF(($AH119+AV$15)&lt;Regelungszeit!$W$19,Regelungszeit!$X$18,IF(($AH119+AV$15)&lt;Regelungszeit!$W$20,Regelungszeit!$X$19,IF(($AH119+AV$15)&lt;Regelungszeit!$W$21,Regelungszeit!$X$20,IF(($AH119+AV$15)&lt;Regelungszeit!$W$22,Regelungszeit!$X$21,IF(($AH119+AV$15)&lt;Regelungszeit!$W$23,Regelungszeit!$X$22,Regelungszeit!$X$23)))))))))</f>
        <v>#N/A</v>
      </c>
      <c r="AW119" s="81" t="e">
        <f>IF(($AH119+AW$15)&lt;Regelungszeit!$W$15,Regelungszeit!$X$14,IF(($AH119+AW$15)&lt;Regelungszeit!$W$16,Regelungszeit!$X$15,IF(($AH119+AW$15)&lt;Regelungszeit!$W$17,Regelungszeit!$X$16,IF(($AH119+AW$15)&lt;Regelungszeit!$W$18,Regelungszeit!$X$17,IF(($AH119+AW$15)&lt;Regelungszeit!$W$19,Regelungszeit!$X$18,IF(($AH119+AW$15)&lt;Regelungszeit!$W$20,Regelungszeit!$X$19,IF(($AH119+AW$15)&lt;Regelungszeit!$W$21,Regelungszeit!$X$20,IF(($AH119+AW$15)&lt;Regelungszeit!$W$22,Regelungszeit!$X$21,IF(($AH119+AW$15)&lt;Regelungszeit!$W$23,Regelungszeit!$X$22,Regelungszeit!$X$23)))))))))</f>
        <v>#N/A</v>
      </c>
      <c r="AX119" s="82" t="e">
        <f t="shared" si="31"/>
        <v>#N/A</v>
      </c>
    </row>
    <row r="120" spans="1:50">
      <c r="A120" s="56" t="e">
        <f>IF(B120=Regelungszeit!$F$31,"Ende Regelung",IF(B120=Regelungszeit!$F$32,"Ende Hochfahrrampe",""))</f>
        <v>#N/A</v>
      </c>
      <c r="B120" s="57">
        <v>106</v>
      </c>
      <c r="C120" s="58" t="e">
        <f t="shared" si="34"/>
        <v>#N/A</v>
      </c>
      <c r="D120" s="59" t="e">
        <f t="shared" si="35"/>
        <v>#N/A</v>
      </c>
      <c r="E120" s="155"/>
      <c r="F120" s="247" t="e">
        <f>MATCH(INT(C120),Zuteilung!A:A,0)</f>
        <v>#N/A</v>
      </c>
      <c r="G120" s="61" t="e">
        <f>IF(OR(C120&lt;INDEX(Zuteilung!C:C,F120),C120&gt;INDEX(Zuteilung!D:D,F120)),FALSE,TRUE)</f>
        <v>#N/A</v>
      </c>
      <c r="H120" s="60" t="e">
        <f>IF(B120&lt;=Regelungszeit!$F$32,H119+Regelungszeit!$F$28,"")</f>
        <v>#N/A</v>
      </c>
      <c r="I120" s="60"/>
      <c r="J120" s="60"/>
      <c r="K120" s="60"/>
      <c r="L120" s="61" t="e">
        <f t="shared" si="36"/>
        <v>#N/A</v>
      </c>
      <c r="M120" s="106" t="e">
        <f t="shared" si="38"/>
        <v>#N/A</v>
      </c>
      <c r="N120" s="61" t="e">
        <f>IF(M120="","",IF(M120=1,0,IF(M120=1,0,Dateneingabe!$G$10*M120)))</f>
        <v>#N/A</v>
      </c>
      <c r="O120" s="252">
        <f t="shared" si="28"/>
        <v>0</v>
      </c>
      <c r="P120" s="63">
        <f>IF(O120="","",O120*(Dateneingabe!$G$10/100))</f>
        <v>0</v>
      </c>
      <c r="Q120" s="63">
        <f t="shared" si="29"/>
        <v>0</v>
      </c>
      <c r="R120" s="63" t="e">
        <f>IF(C120="","",IF(Dateneingabe!$G$17&lt;40909,Zeitreihe!P120,Zeitreihe!Q120))</f>
        <v>#N/A</v>
      </c>
      <c r="S120" s="68" t="str">
        <f>IF($T$14=0,"",IF(H120="","",IF(E120="","Ist-Arbeit fehlt",IF(L120&gt;Dateneingabe!$G$8,"Ist-Arbeit unplausibel",""))))</f>
        <v/>
      </c>
      <c r="T120" s="30">
        <f t="shared" si="37"/>
        <v>0</v>
      </c>
      <c r="U120" s="30">
        <f t="shared" si="25"/>
        <v>0</v>
      </c>
      <c r="X120" s="80"/>
      <c r="Y120" s="79"/>
      <c r="Z120" s="81"/>
      <c r="AA120" s="81"/>
      <c r="AB120" s="81"/>
      <c r="AC120" s="81"/>
      <c r="AD120" s="81"/>
      <c r="AE120" s="81"/>
      <c r="AF120" s="30" t="e">
        <f t="shared" si="39"/>
        <v>#N/A</v>
      </c>
      <c r="AG120" s="80" t="e">
        <f t="shared" si="30"/>
        <v>#N/A</v>
      </c>
      <c r="AH120" s="79" t="e">
        <f t="shared" si="40"/>
        <v>#N/A</v>
      </c>
      <c r="AI120" s="81" t="e">
        <f>IF(($AH120+AI$15)&lt;Regelungszeit!$W$15,Regelungszeit!$X$14,IF(($AH120+AI$15)&lt;Regelungszeit!$W$16,Regelungszeit!$X$15,IF(($AH120+AI$15)&lt;Regelungszeit!$W$17,Regelungszeit!$X$16,IF(($AH120+AI$15)&lt;Regelungszeit!$W$18,Regelungszeit!$X$17,IF(($AH120+AI$15)&lt;Regelungszeit!$W$19,Regelungszeit!$X$18,IF(($AH120+AI$15)&lt;Regelungszeit!$W$20,Regelungszeit!$X$19,IF(($AH120+AI$15)&lt;Regelungszeit!$W$21,Regelungszeit!$X$20,IF(($AH120+AI$15)&lt;Regelungszeit!$W$22,Regelungszeit!$X$21,IF(($AH120+AI$15)&lt;Regelungszeit!$W$23,Regelungszeit!$X$22,Regelungszeit!$X$23)))))))))</f>
        <v>#N/A</v>
      </c>
      <c r="AJ120" s="81" t="e">
        <f>IF(($AH120+AJ$15)&lt;Regelungszeit!$W$15,Regelungszeit!$X$14,IF(($AH120+AJ$15)&lt;Regelungszeit!$W$16,Regelungszeit!$X$15,IF(($AH120+AJ$15)&lt;Regelungszeit!$W$17,Regelungszeit!$X$16,IF(($AH120+AJ$15)&lt;Regelungszeit!$W$18,Regelungszeit!$X$17,IF(($AH120+AJ$15)&lt;Regelungszeit!$W$19,Regelungszeit!$X$18,IF(($AH120+AJ$15)&lt;Regelungszeit!$W$20,Regelungszeit!$X$19,IF(($AH120+AJ$15)&lt;Regelungszeit!$W$21,Regelungszeit!$X$20,IF(($AH120+AJ$15)&lt;Regelungszeit!$W$22,Regelungszeit!$X$21,IF(($AH120+AJ$15)&lt;Regelungszeit!$W$23,Regelungszeit!$X$22,Regelungszeit!$X$23)))))))))</f>
        <v>#N/A</v>
      </c>
      <c r="AK120" s="81" t="e">
        <f>IF(($AH120+AK$15)&lt;Regelungszeit!$W$15,Regelungszeit!$X$14,IF(($AH120+AK$15)&lt;Regelungszeit!$W$16,Regelungszeit!$X$15,IF(($AH120+AK$15)&lt;Regelungszeit!$W$17,Regelungszeit!$X$16,IF(($AH120+AK$15)&lt;Regelungszeit!$W$18,Regelungszeit!$X$17,IF(($AH120+AK$15)&lt;Regelungszeit!$W$19,Regelungszeit!$X$18,IF(($AH120+AK$15)&lt;Regelungszeit!$W$20,Regelungszeit!$X$19,IF(($AH120+AK$15)&lt;Regelungszeit!$W$21,Regelungszeit!$X$20,IF(($AH120+AK$15)&lt;Regelungszeit!$W$22,Regelungszeit!$X$21,IF(($AH120+AK$15)&lt;Regelungszeit!$W$23,Regelungszeit!$X$22,Regelungszeit!$X$23)))))))))</f>
        <v>#N/A</v>
      </c>
      <c r="AL120" s="81" t="e">
        <f>IF(($AH120+AL$15)&lt;Regelungszeit!$W$15,Regelungszeit!$X$14,IF(($AH120+AL$15)&lt;Regelungszeit!$W$16,Regelungszeit!$X$15,IF(($AH120+AL$15)&lt;Regelungszeit!$W$17,Regelungszeit!$X$16,IF(($AH120+AL$15)&lt;Regelungszeit!$W$18,Regelungszeit!$X$17,IF(($AH120+AL$15)&lt;Regelungszeit!$W$19,Regelungszeit!$X$18,IF(($AH120+AL$15)&lt;Regelungszeit!$W$20,Regelungszeit!$X$19,IF(($AH120+AL$15)&lt;Regelungszeit!$W$21,Regelungszeit!$X$20,IF(($AH120+AL$15)&lt;Regelungszeit!$W$22,Regelungszeit!$X$21,IF(($AH120+AL$15)&lt;Regelungszeit!$W$23,Regelungszeit!$X$22,Regelungszeit!$X$23)))))))))</f>
        <v>#N/A</v>
      </c>
      <c r="AM120" s="81" t="e">
        <f>IF(($AH120+AM$15)&lt;Regelungszeit!$W$15,Regelungszeit!$X$14,IF(($AH120+AM$15)&lt;Regelungszeit!$W$16,Regelungszeit!$X$15,IF(($AH120+AM$15)&lt;Regelungszeit!$W$17,Regelungszeit!$X$16,IF(($AH120+AM$15)&lt;Regelungszeit!$W$18,Regelungszeit!$X$17,IF(($AH120+AM$15)&lt;Regelungszeit!$W$19,Regelungszeit!$X$18,IF(($AH120+AM$15)&lt;Regelungszeit!$W$20,Regelungszeit!$X$19,IF(($AH120+AM$15)&lt;Regelungszeit!$W$21,Regelungszeit!$X$20,IF(($AH120+AM$15)&lt;Regelungszeit!$W$22,Regelungszeit!$X$21,IF(($AH120+AM$15)&lt;Regelungszeit!$W$23,Regelungszeit!$X$22,Regelungszeit!$X$23)))))))))</f>
        <v>#N/A</v>
      </c>
      <c r="AN120" s="81" t="e">
        <f>IF(($AH120+AN$15)&lt;Regelungszeit!$W$15,Regelungszeit!$X$14,IF(($AH120+AN$15)&lt;Regelungszeit!$W$16,Regelungszeit!$X$15,IF(($AH120+AN$15)&lt;Regelungszeit!$W$17,Regelungszeit!$X$16,IF(($AH120+AN$15)&lt;Regelungszeit!$W$18,Regelungszeit!$X$17,IF(($AH120+AN$15)&lt;Regelungszeit!$W$19,Regelungszeit!$X$18,IF(($AH120+AN$15)&lt;Regelungszeit!$W$20,Regelungszeit!$X$19,IF(($AH120+AN$15)&lt;Regelungszeit!$W$21,Regelungszeit!$X$20,IF(($AH120+AN$15)&lt;Regelungszeit!$W$22,Regelungszeit!$X$21,IF(($AH120+AN$15)&lt;Regelungszeit!$W$23,Regelungszeit!$X$22,Regelungszeit!$X$23)))))))))</f>
        <v>#N/A</v>
      </c>
      <c r="AO120" s="81" t="e">
        <f>IF(($AH120+AO$15)&lt;Regelungszeit!$W$15,Regelungszeit!$X$14,IF(($AH120+AO$15)&lt;Regelungszeit!$W$16,Regelungszeit!$X$15,IF(($AH120+AO$15)&lt;Regelungszeit!$W$17,Regelungszeit!$X$16,IF(($AH120+AO$15)&lt;Regelungszeit!$W$18,Regelungszeit!$X$17,IF(($AH120+AO$15)&lt;Regelungszeit!$W$19,Regelungszeit!$X$18,IF(($AH120+AO$15)&lt;Regelungszeit!$W$20,Regelungszeit!$X$19,IF(($AH120+AO$15)&lt;Regelungszeit!$W$21,Regelungszeit!$X$20,IF(($AH120+AO$15)&lt;Regelungszeit!$W$22,Regelungszeit!$X$21,IF(($AH120+AO$15)&lt;Regelungszeit!$W$23,Regelungszeit!$X$22,Regelungszeit!$X$23)))))))))</f>
        <v>#N/A</v>
      </c>
      <c r="AP120" s="81" t="e">
        <f>IF(($AH120+AP$15)&lt;Regelungszeit!$W$15,Regelungszeit!$X$14,IF(($AH120+AP$15)&lt;Regelungszeit!$W$16,Regelungszeit!$X$15,IF(($AH120+AP$15)&lt;Regelungszeit!$W$17,Regelungszeit!$X$16,IF(($AH120+AP$15)&lt;Regelungszeit!$W$18,Regelungszeit!$X$17,IF(($AH120+AP$15)&lt;Regelungszeit!$W$19,Regelungszeit!$X$18,IF(($AH120+AP$15)&lt;Regelungszeit!$W$20,Regelungszeit!$X$19,IF(($AH120+AP$15)&lt;Regelungszeit!$W$21,Regelungszeit!$X$20,IF(($AH120+AP$15)&lt;Regelungszeit!$W$22,Regelungszeit!$X$21,IF(($AH120+AP$15)&lt;Regelungszeit!$W$23,Regelungszeit!$X$22,Regelungszeit!$X$23)))))))))</f>
        <v>#N/A</v>
      </c>
      <c r="AQ120" s="81" t="e">
        <f>IF(($AH120+AQ$15)&lt;Regelungszeit!$W$15,Regelungszeit!$X$14,IF(($AH120+AQ$15)&lt;Regelungszeit!$W$16,Regelungszeit!$X$15,IF(($AH120+AQ$15)&lt;Regelungszeit!$W$17,Regelungszeit!$X$16,IF(($AH120+AQ$15)&lt;Regelungszeit!$W$18,Regelungszeit!$X$17,IF(($AH120+AQ$15)&lt;Regelungszeit!$W$19,Regelungszeit!$X$18,IF(($AH120+AQ$15)&lt;Regelungszeit!$W$20,Regelungszeit!$X$19,IF(($AH120+AQ$15)&lt;Regelungszeit!$W$21,Regelungszeit!$X$20,IF(($AH120+AQ$15)&lt;Regelungszeit!$W$22,Regelungszeit!$X$21,IF(($AH120+AQ$15)&lt;Regelungszeit!$W$23,Regelungszeit!$X$22,Regelungszeit!$X$23)))))))))</f>
        <v>#N/A</v>
      </c>
      <c r="AR120" s="81" t="e">
        <f>IF(($AH120+AR$15)&lt;Regelungszeit!$W$15,Regelungszeit!$X$14,IF(($AH120+AR$15)&lt;Regelungszeit!$W$16,Regelungszeit!$X$15,IF(($AH120+AR$15)&lt;Regelungszeit!$W$17,Regelungszeit!$X$16,IF(($AH120+AR$15)&lt;Regelungszeit!$W$18,Regelungszeit!$X$17,IF(($AH120+AR$15)&lt;Regelungszeit!$W$19,Regelungszeit!$X$18,IF(($AH120+AR$15)&lt;Regelungszeit!$W$20,Regelungszeit!$X$19,IF(($AH120+AR$15)&lt;Regelungszeit!$W$21,Regelungszeit!$X$20,IF(($AH120+AR$15)&lt;Regelungszeit!$W$22,Regelungszeit!$X$21,IF(($AH120+AR$15)&lt;Regelungszeit!$W$23,Regelungszeit!$X$22,Regelungszeit!$X$23)))))))))</f>
        <v>#N/A</v>
      </c>
      <c r="AS120" s="81" t="e">
        <f>IF(($AH120+AS$15)&lt;Regelungszeit!$W$15,Regelungszeit!$X$14,IF(($AH120+AS$15)&lt;Regelungszeit!$W$16,Regelungszeit!$X$15,IF(($AH120+AS$15)&lt;Regelungszeit!$W$17,Regelungszeit!$X$16,IF(($AH120+AS$15)&lt;Regelungszeit!$W$18,Regelungszeit!$X$17,IF(($AH120+AS$15)&lt;Regelungszeit!$W$19,Regelungszeit!$X$18,IF(($AH120+AS$15)&lt;Regelungszeit!$W$20,Regelungszeit!$X$19,IF(($AH120+AS$15)&lt;Regelungszeit!$W$21,Regelungszeit!$X$20,IF(($AH120+AS$15)&lt;Regelungszeit!$W$22,Regelungszeit!$X$21,IF(($AH120+AS$15)&lt;Regelungszeit!$W$23,Regelungszeit!$X$22,Regelungszeit!$X$23)))))))))</f>
        <v>#N/A</v>
      </c>
      <c r="AT120" s="81" t="e">
        <f>IF(($AH120+AT$15)&lt;Regelungszeit!$W$15,Regelungszeit!$X$14,IF(($AH120+AT$15)&lt;Regelungszeit!$W$16,Regelungszeit!$X$15,IF(($AH120+AT$15)&lt;Regelungszeit!$W$17,Regelungszeit!$X$16,IF(($AH120+AT$15)&lt;Regelungszeit!$W$18,Regelungszeit!$X$17,IF(($AH120+AT$15)&lt;Regelungszeit!$W$19,Regelungszeit!$X$18,IF(($AH120+AT$15)&lt;Regelungszeit!$W$20,Regelungszeit!$X$19,IF(($AH120+AT$15)&lt;Regelungszeit!$W$21,Regelungszeit!$X$20,IF(($AH120+AT$15)&lt;Regelungszeit!$W$22,Regelungszeit!$X$21,IF(($AH120+AT$15)&lt;Regelungszeit!$W$23,Regelungszeit!$X$22,Regelungszeit!$X$23)))))))))</f>
        <v>#N/A</v>
      </c>
      <c r="AU120" s="81" t="e">
        <f>IF(($AH120+AU$15)&lt;Regelungszeit!$W$15,Regelungszeit!$X$14,IF(($AH120+AU$15)&lt;Regelungszeit!$W$16,Regelungszeit!$X$15,IF(($AH120+AU$15)&lt;Regelungszeit!$W$17,Regelungszeit!$X$16,IF(($AH120+AU$15)&lt;Regelungszeit!$W$18,Regelungszeit!$X$17,IF(($AH120+AU$15)&lt;Regelungszeit!$W$19,Regelungszeit!$X$18,IF(($AH120+AU$15)&lt;Regelungszeit!$W$20,Regelungszeit!$X$19,IF(($AH120+AU$15)&lt;Regelungszeit!$W$21,Regelungszeit!$X$20,IF(($AH120+AU$15)&lt;Regelungszeit!$W$22,Regelungszeit!$X$21,IF(($AH120+AU$15)&lt;Regelungszeit!$W$23,Regelungszeit!$X$22,Regelungszeit!$X$23)))))))))</f>
        <v>#N/A</v>
      </c>
      <c r="AV120" s="81" t="e">
        <f>IF(($AH120+AV$15)&lt;Regelungszeit!$W$15,Regelungszeit!$X$14,IF(($AH120+AV$15)&lt;Regelungszeit!$W$16,Regelungszeit!$X$15,IF(($AH120+AV$15)&lt;Regelungszeit!$W$17,Regelungszeit!$X$16,IF(($AH120+AV$15)&lt;Regelungszeit!$W$18,Regelungszeit!$X$17,IF(($AH120+AV$15)&lt;Regelungszeit!$W$19,Regelungszeit!$X$18,IF(($AH120+AV$15)&lt;Regelungszeit!$W$20,Regelungszeit!$X$19,IF(($AH120+AV$15)&lt;Regelungszeit!$W$21,Regelungszeit!$X$20,IF(($AH120+AV$15)&lt;Regelungszeit!$W$22,Regelungszeit!$X$21,IF(($AH120+AV$15)&lt;Regelungszeit!$W$23,Regelungszeit!$X$22,Regelungszeit!$X$23)))))))))</f>
        <v>#N/A</v>
      </c>
      <c r="AW120" s="81" t="e">
        <f>IF(($AH120+AW$15)&lt;Regelungszeit!$W$15,Regelungszeit!$X$14,IF(($AH120+AW$15)&lt;Regelungszeit!$W$16,Regelungszeit!$X$15,IF(($AH120+AW$15)&lt;Regelungszeit!$W$17,Regelungszeit!$X$16,IF(($AH120+AW$15)&lt;Regelungszeit!$W$18,Regelungszeit!$X$17,IF(($AH120+AW$15)&lt;Regelungszeit!$W$19,Regelungszeit!$X$18,IF(($AH120+AW$15)&lt;Regelungszeit!$W$20,Regelungszeit!$X$19,IF(($AH120+AW$15)&lt;Regelungszeit!$W$21,Regelungszeit!$X$20,IF(($AH120+AW$15)&lt;Regelungszeit!$W$22,Regelungszeit!$X$21,IF(($AH120+AW$15)&lt;Regelungszeit!$W$23,Regelungszeit!$X$22,Regelungszeit!$X$23)))))))))</f>
        <v>#N/A</v>
      </c>
      <c r="AX120" s="82" t="e">
        <f t="shared" si="31"/>
        <v>#N/A</v>
      </c>
    </row>
    <row r="121" spans="1:50">
      <c r="A121" s="56" t="e">
        <f>IF(B121=Regelungszeit!$F$31,"Ende Regelung",IF(B121=Regelungszeit!$F$32,"Ende Hochfahrrampe",""))</f>
        <v>#N/A</v>
      </c>
      <c r="B121" s="57">
        <v>107</v>
      </c>
      <c r="C121" s="58" t="e">
        <f t="shared" si="34"/>
        <v>#N/A</v>
      </c>
      <c r="D121" s="59" t="e">
        <f t="shared" si="35"/>
        <v>#N/A</v>
      </c>
      <c r="E121" s="155"/>
      <c r="F121" s="247" t="e">
        <f>MATCH(INT(C121),Zuteilung!A:A,0)</f>
        <v>#N/A</v>
      </c>
      <c r="G121" s="61" t="e">
        <f>IF(OR(C121&lt;INDEX(Zuteilung!C:C,F121),C121&gt;INDEX(Zuteilung!D:D,F121)),FALSE,TRUE)</f>
        <v>#N/A</v>
      </c>
      <c r="H121" s="60" t="e">
        <f>IF(B121&lt;=Regelungszeit!$F$32,H120+Regelungszeit!$F$28,"")</f>
        <v>#N/A</v>
      </c>
      <c r="I121" s="60"/>
      <c r="J121" s="60"/>
      <c r="K121" s="60"/>
      <c r="L121" s="61" t="e">
        <f t="shared" si="36"/>
        <v>#N/A</v>
      </c>
      <c r="M121" s="106" t="e">
        <f t="shared" si="38"/>
        <v>#N/A</v>
      </c>
      <c r="N121" s="61" t="e">
        <f>IF(M121="","",IF(M121=1,0,IF(M121=1,0,Dateneingabe!$G$10*M121)))</f>
        <v>#N/A</v>
      </c>
      <c r="O121" s="252">
        <f t="shared" si="28"/>
        <v>0</v>
      </c>
      <c r="P121" s="63">
        <f>IF(O121="","",O121*(Dateneingabe!$G$10/100))</f>
        <v>0</v>
      </c>
      <c r="Q121" s="63">
        <f t="shared" si="29"/>
        <v>0</v>
      </c>
      <c r="R121" s="63" t="e">
        <f>IF(C121="","",IF(Dateneingabe!$G$17&lt;40909,Zeitreihe!P121,Zeitreihe!Q121))</f>
        <v>#N/A</v>
      </c>
      <c r="S121" s="68" t="str">
        <f>IF($T$14=0,"",IF(H121="","",IF(E121="","Ist-Arbeit fehlt",IF(L121&gt;Dateneingabe!$G$8,"Ist-Arbeit unplausibel",""))))</f>
        <v/>
      </c>
      <c r="T121" s="30">
        <f t="shared" si="37"/>
        <v>0</v>
      </c>
      <c r="U121" s="30">
        <f t="shared" si="25"/>
        <v>0</v>
      </c>
      <c r="X121" s="80"/>
      <c r="Y121" s="79"/>
      <c r="Z121" s="81"/>
      <c r="AA121" s="81"/>
      <c r="AB121" s="81"/>
      <c r="AC121" s="81"/>
      <c r="AD121" s="81"/>
      <c r="AE121" s="81"/>
      <c r="AF121" s="30" t="e">
        <f t="shared" si="39"/>
        <v>#N/A</v>
      </c>
      <c r="AG121" s="80" t="e">
        <f t="shared" si="30"/>
        <v>#N/A</v>
      </c>
      <c r="AH121" s="79" t="e">
        <f t="shared" si="40"/>
        <v>#N/A</v>
      </c>
      <c r="AI121" s="81" t="e">
        <f>IF(($AH121+AI$15)&lt;Regelungszeit!$W$15,Regelungszeit!$X$14,IF(($AH121+AI$15)&lt;Regelungszeit!$W$16,Regelungszeit!$X$15,IF(($AH121+AI$15)&lt;Regelungszeit!$W$17,Regelungszeit!$X$16,IF(($AH121+AI$15)&lt;Regelungszeit!$W$18,Regelungszeit!$X$17,IF(($AH121+AI$15)&lt;Regelungszeit!$W$19,Regelungszeit!$X$18,IF(($AH121+AI$15)&lt;Regelungszeit!$W$20,Regelungszeit!$X$19,IF(($AH121+AI$15)&lt;Regelungszeit!$W$21,Regelungszeit!$X$20,IF(($AH121+AI$15)&lt;Regelungszeit!$W$22,Regelungszeit!$X$21,IF(($AH121+AI$15)&lt;Regelungszeit!$W$23,Regelungszeit!$X$22,Regelungszeit!$X$23)))))))))</f>
        <v>#N/A</v>
      </c>
      <c r="AJ121" s="81" t="e">
        <f>IF(($AH121+AJ$15)&lt;Regelungszeit!$W$15,Regelungszeit!$X$14,IF(($AH121+AJ$15)&lt;Regelungszeit!$W$16,Regelungszeit!$X$15,IF(($AH121+AJ$15)&lt;Regelungszeit!$W$17,Regelungszeit!$X$16,IF(($AH121+AJ$15)&lt;Regelungszeit!$W$18,Regelungszeit!$X$17,IF(($AH121+AJ$15)&lt;Regelungszeit!$W$19,Regelungszeit!$X$18,IF(($AH121+AJ$15)&lt;Regelungszeit!$W$20,Regelungszeit!$X$19,IF(($AH121+AJ$15)&lt;Regelungszeit!$W$21,Regelungszeit!$X$20,IF(($AH121+AJ$15)&lt;Regelungszeit!$W$22,Regelungszeit!$X$21,IF(($AH121+AJ$15)&lt;Regelungszeit!$W$23,Regelungszeit!$X$22,Regelungszeit!$X$23)))))))))</f>
        <v>#N/A</v>
      </c>
      <c r="AK121" s="81" t="e">
        <f>IF(($AH121+AK$15)&lt;Regelungszeit!$W$15,Regelungszeit!$X$14,IF(($AH121+AK$15)&lt;Regelungszeit!$W$16,Regelungszeit!$X$15,IF(($AH121+AK$15)&lt;Regelungszeit!$W$17,Regelungszeit!$X$16,IF(($AH121+AK$15)&lt;Regelungszeit!$W$18,Regelungszeit!$X$17,IF(($AH121+AK$15)&lt;Regelungszeit!$W$19,Regelungszeit!$X$18,IF(($AH121+AK$15)&lt;Regelungszeit!$W$20,Regelungszeit!$X$19,IF(($AH121+AK$15)&lt;Regelungszeit!$W$21,Regelungszeit!$X$20,IF(($AH121+AK$15)&lt;Regelungszeit!$W$22,Regelungszeit!$X$21,IF(($AH121+AK$15)&lt;Regelungszeit!$W$23,Regelungszeit!$X$22,Regelungszeit!$X$23)))))))))</f>
        <v>#N/A</v>
      </c>
      <c r="AL121" s="81" t="e">
        <f>IF(($AH121+AL$15)&lt;Regelungszeit!$W$15,Regelungszeit!$X$14,IF(($AH121+AL$15)&lt;Regelungszeit!$W$16,Regelungszeit!$X$15,IF(($AH121+AL$15)&lt;Regelungszeit!$W$17,Regelungszeit!$X$16,IF(($AH121+AL$15)&lt;Regelungszeit!$W$18,Regelungszeit!$X$17,IF(($AH121+AL$15)&lt;Regelungszeit!$W$19,Regelungszeit!$X$18,IF(($AH121+AL$15)&lt;Regelungszeit!$W$20,Regelungszeit!$X$19,IF(($AH121+AL$15)&lt;Regelungszeit!$W$21,Regelungszeit!$X$20,IF(($AH121+AL$15)&lt;Regelungszeit!$W$22,Regelungszeit!$X$21,IF(($AH121+AL$15)&lt;Regelungszeit!$W$23,Regelungszeit!$X$22,Regelungszeit!$X$23)))))))))</f>
        <v>#N/A</v>
      </c>
      <c r="AM121" s="81" t="e">
        <f>IF(($AH121+AM$15)&lt;Regelungszeit!$W$15,Regelungszeit!$X$14,IF(($AH121+AM$15)&lt;Regelungszeit!$W$16,Regelungszeit!$X$15,IF(($AH121+AM$15)&lt;Regelungszeit!$W$17,Regelungszeit!$X$16,IF(($AH121+AM$15)&lt;Regelungszeit!$W$18,Regelungszeit!$X$17,IF(($AH121+AM$15)&lt;Regelungszeit!$W$19,Regelungszeit!$X$18,IF(($AH121+AM$15)&lt;Regelungszeit!$W$20,Regelungszeit!$X$19,IF(($AH121+AM$15)&lt;Regelungszeit!$W$21,Regelungszeit!$X$20,IF(($AH121+AM$15)&lt;Regelungszeit!$W$22,Regelungszeit!$X$21,IF(($AH121+AM$15)&lt;Regelungszeit!$W$23,Regelungszeit!$X$22,Regelungszeit!$X$23)))))))))</f>
        <v>#N/A</v>
      </c>
      <c r="AN121" s="81" t="e">
        <f>IF(($AH121+AN$15)&lt;Regelungszeit!$W$15,Regelungszeit!$X$14,IF(($AH121+AN$15)&lt;Regelungszeit!$W$16,Regelungszeit!$X$15,IF(($AH121+AN$15)&lt;Regelungszeit!$W$17,Regelungszeit!$X$16,IF(($AH121+AN$15)&lt;Regelungszeit!$W$18,Regelungszeit!$X$17,IF(($AH121+AN$15)&lt;Regelungszeit!$W$19,Regelungszeit!$X$18,IF(($AH121+AN$15)&lt;Regelungszeit!$W$20,Regelungszeit!$X$19,IF(($AH121+AN$15)&lt;Regelungszeit!$W$21,Regelungszeit!$X$20,IF(($AH121+AN$15)&lt;Regelungszeit!$W$22,Regelungszeit!$X$21,IF(($AH121+AN$15)&lt;Regelungszeit!$W$23,Regelungszeit!$X$22,Regelungszeit!$X$23)))))))))</f>
        <v>#N/A</v>
      </c>
      <c r="AO121" s="81" t="e">
        <f>IF(($AH121+AO$15)&lt;Regelungszeit!$W$15,Regelungszeit!$X$14,IF(($AH121+AO$15)&lt;Regelungszeit!$W$16,Regelungszeit!$X$15,IF(($AH121+AO$15)&lt;Regelungszeit!$W$17,Regelungszeit!$X$16,IF(($AH121+AO$15)&lt;Regelungszeit!$W$18,Regelungszeit!$X$17,IF(($AH121+AO$15)&lt;Regelungszeit!$W$19,Regelungszeit!$X$18,IF(($AH121+AO$15)&lt;Regelungszeit!$W$20,Regelungszeit!$X$19,IF(($AH121+AO$15)&lt;Regelungszeit!$W$21,Regelungszeit!$X$20,IF(($AH121+AO$15)&lt;Regelungszeit!$W$22,Regelungszeit!$X$21,IF(($AH121+AO$15)&lt;Regelungszeit!$W$23,Regelungszeit!$X$22,Regelungszeit!$X$23)))))))))</f>
        <v>#N/A</v>
      </c>
      <c r="AP121" s="81" t="e">
        <f>IF(($AH121+AP$15)&lt;Regelungszeit!$W$15,Regelungszeit!$X$14,IF(($AH121+AP$15)&lt;Regelungszeit!$W$16,Regelungszeit!$X$15,IF(($AH121+AP$15)&lt;Regelungszeit!$W$17,Regelungszeit!$X$16,IF(($AH121+AP$15)&lt;Regelungszeit!$W$18,Regelungszeit!$X$17,IF(($AH121+AP$15)&lt;Regelungszeit!$W$19,Regelungszeit!$X$18,IF(($AH121+AP$15)&lt;Regelungszeit!$W$20,Regelungszeit!$X$19,IF(($AH121+AP$15)&lt;Regelungszeit!$W$21,Regelungszeit!$X$20,IF(($AH121+AP$15)&lt;Regelungszeit!$W$22,Regelungszeit!$X$21,IF(($AH121+AP$15)&lt;Regelungszeit!$W$23,Regelungszeit!$X$22,Regelungszeit!$X$23)))))))))</f>
        <v>#N/A</v>
      </c>
      <c r="AQ121" s="81" t="e">
        <f>IF(($AH121+AQ$15)&lt;Regelungszeit!$W$15,Regelungszeit!$X$14,IF(($AH121+AQ$15)&lt;Regelungszeit!$W$16,Regelungszeit!$X$15,IF(($AH121+AQ$15)&lt;Regelungszeit!$W$17,Regelungszeit!$X$16,IF(($AH121+AQ$15)&lt;Regelungszeit!$W$18,Regelungszeit!$X$17,IF(($AH121+AQ$15)&lt;Regelungszeit!$W$19,Regelungszeit!$X$18,IF(($AH121+AQ$15)&lt;Regelungszeit!$W$20,Regelungszeit!$X$19,IF(($AH121+AQ$15)&lt;Regelungszeit!$W$21,Regelungszeit!$X$20,IF(($AH121+AQ$15)&lt;Regelungszeit!$W$22,Regelungszeit!$X$21,IF(($AH121+AQ$15)&lt;Regelungszeit!$W$23,Regelungszeit!$X$22,Regelungszeit!$X$23)))))))))</f>
        <v>#N/A</v>
      </c>
      <c r="AR121" s="81" t="e">
        <f>IF(($AH121+AR$15)&lt;Regelungszeit!$W$15,Regelungszeit!$X$14,IF(($AH121+AR$15)&lt;Regelungszeit!$W$16,Regelungszeit!$X$15,IF(($AH121+AR$15)&lt;Regelungszeit!$W$17,Regelungszeit!$X$16,IF(($AH121+AR$15)&lt;Regelungszeit!$W$18,Regelungszeit!$X$17,IF(($AH121+AR$15)&lt;Regelungszeit!$W$19,Regelungszeit!$X$18,IF(($AH121+AR$15)&lt;Regelungszeit!$W$20,Regelungszeit!$X$19,IF(($AH121+AR$15)&lt;Regelungszeit!$W$21,Regelungszeit!$X$20,IF(($AH121+AR$15)&lt;Regelungszeit!$W$22,Regelungszeit!$X$21,IF(($AH121+AR$15)&lt;Regelungszeit!$W$23,Regelungszeit!$X$22,Regelungszeit!$X$23)))))))))</f>
        <v>#N/A</v>
      </c>
      <c r="AS121" s="81" t="e">
        <f>IF(($AH121+AS$15)&lt;Regelungszeit!$W$15,Regelungszeit!$X$14,IF(($AH121+AS$15)&lt;Regelungszeit!$W$16,Regelungszeit!$X$15,IF(($AH121+AS$15)&lt;Regelungszeit!$W$17,Regelungszeit!$X$16,IF(($AH121+AS$15)&lt;Regelungszeit!$W$18,Regelungszeit!$X$17,IF(($AH121+AS$15)&lt;Regelungszeit!$W$19,Regelungszeit!$X$18,IF(($AH121+AS$15)&lt;Regelungszeit!$W$20,Regelungszeit!$X$19,IF(($AH121+AS$15)&lt;Regelungszeit!$W$21,Regelungszeit!$X$20,IF(($AH121+AS$15)&lt;Regelungszeit!$W$22,Regelungszeit!$X$21,IF(($AH121+AS$15)&lt;Regelungszeit!$W$23,Regelungszeit!$X$22,Regelungszeit!$X$23)))))))))</f>
        <v>#N/A</v>
      </c>
      <c r="AT121" s="81" t="e">
        <f>IF(($AH121+AT$15)&lt;Regelungszeit!$W$15,Regelungszeit!$X$14,IF(($AH121+AT$15)&lt;Regelungszeit!$W$16,Regelungszeit!$X$15,IF(($AH121+AT$15)&lt;Regelungszeit!$W$17,Regelungszeit!$X$16,IF(($AH121+AT$15)&lt;Regelungszeit!$W$18,Regelungszeit!$X$17,IF(($AH121+AT$15)&lt;Regelungszeit!$W$19,Regelungszeit!$X$18,IF(($AH121+AT$15)&lt;Regelungszeit!$W$20,Regelungszeit!$X$19,IF(($AH121+AT$15)&lt;Regelungszeit!$W$21,Regelungszeit!$X$20,IF(($AH121+AT$15)&lt;Regelungszeit!$W$22,Regelungszeit!$X$21,IF(($AH121+AT$15)&lt;Regelungszeit!$W$23,Regelungszeit!$X$22,Regelungszeit!$X$23)))))))))</f>
        <v>#N/A</v>
      </c>
      <c r="AU121" s="81" t="e">
        <f>IF(($AH121+AU$15)&lt;Regelungszeit!$W$15,Regelungszeit!$X$14,IF(($AH121+AU$15)&lt;Regelungszeit!$W$16,Regelungszeit!$X$15,IF(($AH121+AU$15)&lt;Regelungszeit!$W$17,Regelungszeit!$X$16,IF(($AH121+AU$15)&lt;Regelungszeit!$W$18,Regelungszeit!$X$17,IF(($AH121+AU$15)&lt;Regelungszeit!$W$19,Regelungszeit!$X$18,IF(($AH121+AU$15)&lt;Regelungszeit!$W$20,Regelungszeit!$X$19,IF(($AH121+AU$15)&lt;Regelungszeit!$W$21,Regelungszeit!$X$20,IF(($AH121+AU$15)&lt;Regelungszeit!$W$22,Regelungszeit!$X$21,IF(($AH121+AU$15)&lt;Regelungszeit!$W$23,Regelungszeit!$X$22,Regelungszeit!$X$23)))))))))</f>
        <v>#N/A</v>
      </c>
      <c r="AV121" s="81" t="e">
        <f>IF(($AH121+AV$15)&lt;Regelungszeit!$W$15,Regelungszeit!$X$14,IF(($AH121+AV$15)&lt;Regelungszeit!$W$16,Regelungszeit!$X$15,IF(($AH121+AV$15)&lt;Regelungszeit!$W$17,Regelungszeit!$X$16,IF(($AH121+AV$15)&lt;Regelungszeit!$W$18,Regelungszeit!$X$17,IF(($AH121+AV$15)&lt;Regelungszeit!$W$19,Regelungszeit!$X$18,IF(($AH121+AV$15)&lt;Regelungszeit!$W$20,Regelungszeit!$X$19,IF(($AH121+AV$15)&lt;Regelungszeit!$W$21,Regelungszeit!$X$20,IF(($AH121+AV$15)&lt;Regelungszeit!$W$22,Regelungszeit!$X$21,IF(($AH121+AV$15)&lt;Regelungszeit!$W$23,Regelungszeit!$X$22,Regelungszeit!$X$23)))))))))</f>
        <v>#N/A</v>
      </c>
      <c r="AW121" s="81" t="e">
        <f>IF(($AH121+AW$15)&lt;Regelungszeit!$W$15,Regelungszeit!$X$14,IF(($AH121+AW$15)&lt;Regelungszeit!$W$16,Regelungszeit!$X$15,IF(($AH121+AW$15)&lt;Regelungszeit!$W$17,Regelungszeit!$X$16,IF(($AH121+AW$15)&lt;Regelungszeit!$W$18,Regelungszeit!$X$17,IF(($AH121+AW$15)&lt;Regelungszeit!$W$19,Regelungszeit!$X$18,IF(($AH121+AW$15)&lt;Regelungszeit!$W$20,Regelungszeit!$X$19,IF(($AH121+AW$15)&lt;Regelungszeit!$W$21,Regelungszeit!$X$20,IF(($AH121+AW$15)&lt;Regelungszeit!$W$22,Regelungszeit!$X$21,IF(($AH121+AW$15)&lt;Regelungszeit!$W$23,Regelungszeit!$X$22,Regelungszeit!$X$23)))))))))</f>
        <v>#N/A</v>
      </c>
      <c r="AX121" s="82" t="e">
        <f t="shared" si="31"/>
        <v>#N/A</v>
      </c>
    </row>
    <row r="122" spans="1:50">
      <c r="A122" s="56" t="e">
        <f>IF(B122=Regelungszeit!$F$31,"Ende Regelung",IF(B122=Regelungszeit!$F$32,"Ende Hochfahrrampe",""))</f>
        <v>#N/A</v>
      </c>
      <c r="B122" s="57">
        <v>108</v>
      </c>
      <c r="C122" s="58" t="e">
        <f t="shared" si="34"/>
        <v>#N/A</v>
      </c>
      <c r="D122" s="59" t="e">
        <f t="shared" si="35"/>
        <v>#N/A</v>
      </c>
      <c r="E122" s="155"/>
      <c r="F122" s="247" t="e">
        <f>MATCH(INT(C122),Zuteilung!A:A,0)</f>
        <v>#N/A</v>
      </c>
      <c r="G122" s="61" t="e">
        <f>IF(OR(C122&lt;INDEX(Zuteilung!C:C,F122),C122&gt;INDEX(Zuteilung!D:D,F122)),FALSE,TRUE)</f>
        <v>#N/A</v>
      </c>
      <c r="H122" s="60" t="e">
        <f>IF(B122&lt;=Regelungszeit!$F$32,H121+Regelungszeit!$F$28,"")</f>
        <v>#N/A</v>
      </c>
      <c r="I122" s="60"/>
      <c r="J122" s="60"/>
      <c r="K122" s="60"/>
      <c r="L122" s="61" t="e">
        <f t="shared" si="36"/>
        <v>#N/A</v>
      </c>
      <c r="M122" s="106" t="e">
        <f t="shared" si="38"/>
        <v>#N/A</v>
      </c>
      <c r="N122" s="61" t="e">
        <f>IF(M122="","",IF(M122=1,0,IF(M122=1,0,Dateneingabe!$G$10*M122)))</f>
        <v>#N/A</v>
      </c>
      <c r="O122" s="252">
        <f t="shared" si="28"/>
        <v>0</v>
      </c>
      <c r="P122" s="63">
        <f>IF(O122="","",O122*(Dateneingabe!$G$10/100))</f>
        <v>0</v>
      </c>
      <c r="Q122" s="63">
        <f t="shared" si="29"/>
        <v>0</v>
      </c>
      <c r="R122" s="63" t="e">
        <f>IF(C122="","",IF(Dateneingabe!$G$17&lt;40909,Zeitreihe!P122,Zeitreihe!Q122))</f>
        <v>#N/A</v>
      </c>
      <c r="S122" s="68" t="str">
        <f>IF($T$14=0,"",IF(H122="","",IF(E122="","Ist-Arbeit fehlt",IF(L122&gt;Dateneingabe!$G$8,"Ist-Arbeit unplausibel",""))))</f>
        <v/>
      </c>
      <c r="T122" s="30">
        <f t="shared" si="37"/>
        <v>0</v>
      </c>
      <c r="U122" s="30">
        <f t="shared" si="25"/>
        <v>0</v>
      </c>
      <c r="X122" s="80"/>
      <c r="Y122" s="79"/>
      <c r="Z122" s="81"/>
      <c r="AA122" s="81"/>
      <c r="AB122" s="81"/>
      <c r="AC122" s="81"/>
      <c r="AD122" s="81"/>
      <c r="AE122" s="81"/>
      <c r="AF122" s="30" t="e">
        <f t="shared" si="39"/>
        <v>#N/A</v>
      </c>
      <c r="AG122" s="80" t="e">
        <f t="shared" si="30"/>
        <v>#N/A</v>
      </c>
      <c r="AH122" s="79" t="e">
        <f t="shared" si="40"/>
        <v>#N/A</v>
      </c>
      <c r="AI122" s="81" t="e">
        <f>IF(($AH122+AI$15)&lt;Regelungszeit!$W$15,Regelungszeit!$X$14,IF(($AH122+AI$15)&lt;Regelungszeit!$W$16,Regelungszeit!$X$15,IF(($AH122+AI$15)&lt;Regelungszeit!$W$17,Regelungszeit!$X$16,IF(($AH122+AI$15)&lt;Regelungszeit!$W$18,Regelungszeit!$X$17,IF(($AH122+AI$15)&lt;Regelungszeit!$W$19,Regelungszeit!$X$18,IF(($AH122+AI$15)&lt;Regelungszeit!$W$20,Regelungszeit!$X$19,IF(($AH122+AI$15)&lt;Regelungszeit!$W$21,Regelungszeit!$X$20,IF(($AH122+AI$15)&lt;Regelungszeit!$W$22,Regelungszeit!$X$21,IF(($AH122+AI$15)&lt;Regelungszeit!$W$23,Regelungszeit!$X$22,Regelungszeit!$X$23)))))))))</f>
        <v>#N/A</v>
      </c>
      <c r="AJ122" s="81" t="e">
        <f>IF(($AH122+AJ$15)&lt;Regelungszeit!$W$15,Regelungszeit!$X$14,IF(($AH122+AJ$15)&lt;Regelungszeit!$W$16,Regelungszeit!$X$15,IF(($AH122+AJ$15)&lt;Regelungszeit!$W$17,Regelungszeit!$X$16,IF(($AH122+AJ$15)&lt;Regelungszeit!$W$18,Regelungszeit!$X$17,IF(($AH122+AJ$15)&lt;Regelungszeit!$W$19,Regelungszeit!$X$18,IF(($AH122+AJ$15)&lt;Regelungszeit!$W$20,Regelungszeit!$X$19,IF(($AH122+AJ$15)&lt;Regelungszeit!$W$21,Regelungszeit!$X$20,IF(($AH122+AJ$15)&lt;Regelungszeit!$W$22,Regelungszeit!$X$21,IF(($AH122+AJ$15)&lt;Regelungszeit!$W$23,Regelungszeit!$X$22,Regelungszeit!$X$23)))))))))</f>
        <v>#N/A</v>
      </c>
      <c r="AK122" s="81" t="e">
        <f>IF(($AH122+AK$15)&lt;Regelungszeit!$W$15,Regelungszeit!$X$14,IF(($AH122+AK$15)&lt;Regelungszeit!$W$16,Regelungszeit!$X$15,IF(($AH122+AK$15)&lt;Regelungszeit!$W$17,Regelungszeit!$X$16,IF(($AH122+AK$15)&lt;Regelungszeit!$W$18,Regelungszeit!$X$17,IF(($AH122+AK$15)&lt;Regelungszeit!$W$19,Regelungszeit!$X$18,IF(($AH122+AK$15)&lt;Regelungszeit!$W$20,Regelungszeit!$X$19,IF(($AH122+AK$15)&lt;Regelungszeit!$W$21,Regelungszeit!$X$20,IF(($AH122+AK$15)&lt;Regelungszeit!$W$22,Regelungszeit!$X$21,IF(($AH122+AK$15)&lt;Regelungszeit!$W$23,Regelungszeit!$X$22,Regelungszeit!$X$23)))))))))</f>
        <v>#N/A</v>
      </c>
      <c r="AL122" s="81" t="e">
        <f>IF(($AH122+AL$15)&lt;Regelungszeit!$W$15,Regelungszeit!$X$14,IF(($AH122+AL$15)&lt;Regelungszeit!$W$16,Regelungszeit!$X$15,IF(($AH122+AL$15)&lt;Regelungszeit!$W$17,Regelungszeit!$X$16,IF(($AH122+AL$15)&lt;Regelungszeit!$W$18,Regelungszeit!$X$17,IF(($AH122+AL$15)&lt;Regelungszeit!$W$19,Regelungszeit!$X$18,IF(($AH122+AL$15)&lt;Regelungszeit!$W$20,Regelungszeit!$X$19,IF(($AH122+AL$15)&lt;Regelungszeit!$W$21,Regelungszeit!$X$20,IF(($AH122+AL$15)&lt;Regelungszeit!$W$22,Regelungszeit!$X$21,IF(($AH122+AL$15)&lt;Regelungszeit!$W$23,Regelungszeit!$X$22,Regelungszeit!$X$23)))))))))</f>
        <v>#N/A</v>
      </c>
      <c r="AM122" s="81" t="e">
        <f>IF(($AH122+AM$15)&lt;Regelungszeit!$W$15,Regelungszeit!$X$14,IF(($AH122+AM$15)&lt;Regelungszeit!$W$16,Regelungszeit!$X$15,IF(($AH122+AM$15)&lt;Regelungszeit!$W$17,Regelungszeit!$X$16,IF(($AH122+AM$15)&lt;Regelungszeit!$W$18,Regelungszeit!$X$17,IF(($AH122+AM$15)&lt;Regelungszeit!$W$19,Regelungszeit!$X$18,IF(($AH122+AM$15)&lt;Regelungszeit!$W$20,Regelungszeit!$X$19,IF(($AH122+AM$15)&lt;Regelungszeit!$W$21,Regelungszeit!$X$20,IF(($AH122+AM$15)&lt;Regelungszeit!$W$22,Regelungszeit!$X$21,IF(($AH122+AM$15)&lt;Regelungszeit!$W$23,Regelungszeit!$X$22,Regelungszeit!$X$23)))))))))</f>
        <v>#N/A</v>
      </c>
      <c r="AN122" s="81" t="e">
        <f>IF(($AH122+AN$15)&lt;Regelungszeit!$W$15,Regelungszeit!$X$14,IF(($AH122+AN$15)&lt;Regelungszeit!$W$16,Regelungszeit!$X$15,IF(($AH122+AN$15)&lt;Regelungszeit!$W$17,Regelungszeit!$X$16,IF(($AH122+AN$15)&lt;Regelungszeit!$W$18,Regelungszeit!$X$17,IF(($AH122+AN$15)&lt;Regelungszeit!$W$19,Regelungszeit!$X$18,IF(($AH122+AN$15)&lt;Regelungszeit!$W$20,Regelungszeit!$X$19,IF(($AH122+AN$15)&lt;Regelungszeit!$W$21,Regelungszeit!$X$20,IF(($AH122+AN$15)&lt;Regelungszeit!$W$22,Regelungszeit!$X$21,IF(($AH122+AN$15)&lt;Regelungszeit!$W$23,Regelungszeit!$X$22,Regelungszeit!$X$23)))))))))</f>
        <v>#N/A</v>
      </c>
      <c r="AO122" s="81" t="e">
        <f>IF(($AH122+AO$15)&lt;Regelungszeit!$W$15,Regelungszeit!$X$14,IF(($AH122+AO$15)&lt;Regelungszeit!$W$16,Regelungszeit!$X$15,IF(($AH122+AO$15)&lt;Regelungszeit!$W$17,Regelungszeit!$X$16,IF(($AH122+AO$15)&lt;Regelungszeit!$W$18,Regelungszeit!$X$17,IF(($AH122+AO$15)&lt;Regelungszeit!$W$19,Regelungszeit!$X$18,IF(($AH122+AO$15)&lt;Regelungszeit!$W$20,Regelungszeit!$X$19,IF(($AH122+AO$15)&lt;Regelungszeit!$W$21,Regelungszeit!$X$20,IF(($AH122+AO$15)&lt;Regelungszeit!$W$22,Regelungszeit!$X$21,IF(($AH122+AO$15)&lt;Regelungszeit!$W$23,Regelungszeit!$X$22,Regelungszeit!$X$23)))))))))</f>
        <v>#N/A</v>
      </c>
      <c r="AP122" s="81" t="e">
        <f>IF(($AH122+AP$15)&lt;Regelungszeit!$W$15,Regelungszeit!$X$14,IF(($AH122+AP$15)&lt;Regelungszeit!$W$16,Regelungszeit!$X$15,IF(($AH122+AP$15)&lt;Regelungszeit!$W$17,Regelungszeit!$X$16,IF(($AH122+AP$15)&lt;Regelungszeit!$W$18,Regelungszeit!$X$17,IF(($AH122+AP$15)&lt;Regelungszeit!$W$19,Regelungszeit!$X$18,IF(($AH122+AP$15)&lt;Regelungszeit!$W$20,Regelungszeit!$X$19,IF(($AH122+AP$15)&lt;Regelungszeit!$W$21,Regelungszeit!$X$20,IF(($AH122+AP$15)&lt;Regelungszeit!$W$22,Regelungszeit!$X$21,IF(($AH122+AP$15)&lt;Regelungszeit!$W$23,Regelungszeit!$X$22,Regelungszeit!$X$23)))))))))</f>
        <v>#N/A</v>
      </c>
      <c r="AQ122" s="81" t="e">
        <f>IF(($AH122+AQ$15)&lt;Regelungszeit!$W$15,Regelungszeit!$X$14,IF(($AH122+AQ$15)&lt;Regelungszeit!$W$16,Regelungszeit!$X$15,IF(($AH122+AQ$15)&lt;Regelungszeit!$W$17,Regelungszeit!$X$16,IF(($AH122+AQ$15)&lt;Regelungszeit!$W$18,Regelungszeit!$X$17,IF(($AH122+AQ$15)&lt;Regelungszeit!$W$19,Regelungszeit!$X$18,IF(($AH122+AQ$15)&lt;Regelungszeit!$W$20,Regelungszeit!$X$19,IF(($AH122+AQ$15)&lt;Regelungszeit!$W$21,Regelungszeit!$X$20,IF(($AH122+AQ$15)&lt;Regelungszeit!$W$22,Regelungszeit!$X$21,IF(($AH122+AQ$15)&lt;Regelungszeit!$W$23,Regelungszeit!$X$22,Regelungszeit!$X$23)))))))))</f>
        <v>#N/A</v>
      </c>
      <c r="AR122" s="81" t="e">
        <f>IF(($AH122+AR$15)&lt;Regelungszeit!$W$15,Regelungszeit!$X$14,IF(($AH122+AR$15)&lt;Regelungszeit!$W$16,Regelungszeit!$X$15,IF(($AH122+AR$15)&lt;Regelungszeit!$W$17,Regelungszeit!$X$16,IF(($AH122+AR$15)&lt;Regelungszeit!$W$18,Regelungszeit!$X$17,IF(($AH122+AR$15)&lt;Regelungszeit!$W$19,Regelungszeit!$X$18,IF(($AH122+AR$15)&lt;Regelungszeit!$W$20,Regelungszeit!$X$19,IF(($AH122+AR$15)&lt;Regelungszeit!$W$21,Regelungszeit!$X$20,IF(($AH122+AR$15)&lt;Regelungszeit!$W$22,Regelungszeit!$X$21,IF(($AH122+AR$15)&lt;Regelungszeit!$W$23,Regelungszeit!$X$22,Regelungszeit!$X$23)))))))))</f>
        <v>#N/A</v>
      </c>
      <c r="AS122" s="81" t="e">
        <f>IF(($AH122+AS$15)&lt;Regelungszeit!$W$15,Regelungszeit!$X$14,IF(($AH122+AS$15)&lt;Regelungszeit!$W$16,Regelungszeit!$X$15,IF(($AH122+AS$15)&lt;Regelungszeit!$W$17,Regelungszeit!$X$16,IF(($AH122+AS$15)&lt;Regelungszeit!$W$18,Regelungszeit!$X$17,IF(($AH122+AS$15)&lt;Regelungszeit!$W$19,Regelungszeit!$X$18,IF(($AH122+AS$15)&lt;Regelungszeit!$W$20,Regelungszeit!$X$19,IF(($AH122+AS$15)&lt;Regelungszeit!$W$21,Regelungszeit!$X$20,IF(($AH122+AS$15)&lt;Regelungszeit!$W$22,Regelungszeit!$X$21,IF(($AH122+AS$15)&lt;Regelungszeit!$W$23,Regelungszeit!$X$22,Regelungszeit!$X$23)))))))))</f>
        <v>#N/A</v>
      </c>
      <c r="AT122" s="81" t="e">
        <f>IF(($AH122+AT$15)&lt;Regelungszeit!$W$15,Regelungszeit!$X$14,IF(($AH122+AT$15)&lt;Regelungszeit!$W$16,Regelungszeit!$X$15,IF(($AH122+AT$15)&lt;Regelungszeit!$W$17,Regelungszeit!$X$16,IF(($AH122+AT$15)&lt;Regelungszeit!$W$18,Regelungszeit!$X$17,IF(($AH122+AT$15)&lt;Regelungszeit!$W$19,Regelungszeit!$X$18,IF(($AH122+AT$15)&lt;Regelungszeit!$W$20,Regelungszeit!$X$19,IF(($AH122+AT$15)&lt;Regelungszeit!$W$21,Regelungszeit!$X$20,IF(($AH122+AT$15)&lt;Regelungszeit!$W$22,Regelungszeit!$X$21,IF(($AH122+AT$15)&lt;Regelungszeit!$W$23,Regelungszeit!$X$22,Regelungszeit!$X$23)))))))))</f>
        <v>#N/A</v>
      </c>
      <c r="AU122" s="81" t="e">
        <f>IF(($AH122+AU$15)&lt;Regelungszeit!$W$15,Regelungszeit!$X$14,IF(($AH122+AU$15)&lt;Regelungszeit!$W$16,Regelungszeit!$X$15,IF(($AH122+AU$15)&lt;Regelungszeit!$W$17,Regelungszeit!$X$16,IF(($AH122+AU$15)&lt;Regelungszeit!$W$18,Regelungszeit!$X$17,IF(($AH122+AU$15)&lt;Regelungszeit!$W$19,Regelungszeit!$X$18,IF(($AH122+AU$15)&lt;Regelungszeit!$W$20,Regelungszeit!$X$19,IF(($AH122+AU$15)&lt;Regelungszeit!$W$21,Regelungszeit!$X$20,IF(($AH122+AU$15)&lt;Regelungszeit!$W$22,Regelungszeit!$X$21,IF(($AH122+AU$15)&lt;Regelungszeit!$W$23,Regelungszeit!$X$22,Regelungszeit!$X$23)))))))))</f>
        <v>#N/A</v>
      </c>
      <c r="AV122" s="81" t="e">
        <f>IF(($AH122+AV$15)&lt;Regelungszeit!$W$15,Regelungszeit!$X$14,IF(($AH122+AV$15)&lt;Regelungszeit!$W$16,Regelungszeit!$X$15,IF(($AH122+AV$15)&lt;Regelungszeit!$W$17,Regelungszeit!$X$16,IF(($AH122+AV$15)&lt;Regelungszeit!$W$18,Regelungszeit!$X$17,IF(($AH122+AV$15)&lt;Regelungszeit!$W$19,Regelungszeit!$X$18,IF(($AH122+AV$15)&lt;Regelungszeit!$W$20,Regelungszeit!$X$19,IF(($AH122+AV$15)&lt;Regelungszeit!$W$21,Regelungszeit!$X$20,IF(($AH122+AV$15)&lt;Regelungszeit!$W$22,Regelungszeit!$X$21,IF(($AH122+AV$15)&lt;Regelungszeit!$W$23,Regelungszeit!$X$22,Regelungszeit!$X$23)))))))))</f>
        <v>#N/A</v>
      </c>
      <c r="AW122" s="81" t="e">
        <f>IF(($AH122+AW$15)&lt;Regelungszeit!$W$15,Regelungszeit!$X$14,IF(($AH122+AW$15)&lt;Regelungszeit!$W$16,Regelungszeit!$X$15,IF(($AH122+AW$15)&lt;Regelungszeit!$W$17,Regelungszeit!$X$16,IF(($AH122+AW$15)&lt;Regelungszeit!$W$18,Regelungszeit!$X$17,IF(($AH122+AW$15)&lt;Regelungszeit!$W$19,Regelungszeit!$X$18,IF(($AH122+AW$15)&lt;Regelungszeit!$W$20,Regelungszeit!$X$19,IF(($AH122+AW$15)&lt;Regelungszeit!$W$21,Regelungszeit!$X$20,IF(($AH122+AW$15)&lt;Regelungszeit!$W$22,Regelungszeit!$X$21,IF(($AH122+AW$15)&lt;Regelungszeit!$W$23,Regelungszeit!$X$22,Regelungszeit!$X$23)))))))))</f>
        <v>#N/A</v>
      </c>
      <c r="AX122" s="82" t="e">
        <f t="shared" si="31"/>
        <v>#N/A</v>
      </c>
    </row>
    <row r="123" spans="1:50">
      <c r="A123" s="56" t="e">
        <f>IF(B123=Regelungszeit!$F$31,"Ende Regelung",IF(B123=Regelungszeit!$F$32,"Ende Hochfahrrampe",""))</f>
        <v>#N/A</v>
      </c>
      <c r="B123" s="57">
        <v>109</v>
      </c>
      <c r="C123" s="58" t="e">
        <f t="shared" si="34"/>
        <v>#N/A</v>
      </c>
      <c r="D123" s="59" t="e">
        <f t="shared" si="35"/>
        <v>#N/A</v>
      </c>
      <c r="E123" s="155"/>
      <c r="F123" s="247" t="e">
        <f>MATCH(INT(C123),Zuteilung!A:A,0)</f>
        <v>#N/A</v>
      </c>
      <c r="G123" s="61" t="e">
        <f>IF(OR(C123&lt;INDEX(Zuteilung!C:C,F123),C123&gt;INDEX(Zuteilung!D:D,F123)),FALSE,TRUE)</f>
        <v>#N/A</v>
      </c>
      <c r="H123" s="60" t="e">
        <f>IF(B123&lt;=Regelungszeit!$F$32,H122+Regelungszeit!$F$28,"")</f>
        <v>#N/A</v>
      </c>
      <c r="I123" s="60"/>
      <c r="J123" s="60"/>
      <c r="K123" s="60"/>
      <c r="L123" s="61" t="e">
        <f t="shared" si="36"/>
        <v>#N/A</v>
      </c>
      <c r="M123" s="106" t="e">
        <f t="shared" si="38"/>
        <v>#N/A</v>
      </c>
      <c r="N123" s="61" t="e">
        <f>IF(M123="","",IF(M123=1,0,IF(M123=1,0,Dateneingabe!$G$10*M123)))</f>
        <v>#N/A</v>
      </c>
      <c r="O123" s="252">
        <f t="shared" si="28"/>
        <v>0</v>
      </c>
      <c r="P123" s="63">
        <f>IF(O123="","",O123*(Dateneingabe!$G$10/100))</f>
        <v>0</v>
      </c>
      <c r="Q123" s="63">
        <f t="shared" si="29"/>
        <v>0</v>
      </c>
      <c r="R123" s="63" t="e">
        <f>IF(C123="","",IF(Dateneingabe!$G$17&lt;40909,Zeitreihe!P123,Zeitreihe!Q123))</f>
        <v>#N/A</v>
      </c>
      <c r="S123" s="68" t="str">
        <f>IF($T$14=0,"",IF(H123="","",IF(E123="","Ist-Arbeit fehlt",IF(L123&gt;Dateneingabe!$G$8,"Ist-Arbeit unplausibel",""))))</f>
        <v/>
      </c>
      <c r="T123" s="30">
        <f t="shared" si="37"/>
        <v>0</v>
      </c>
      <c r="U123" s="30">
        <f t="shared" si="25"/>
        <v>0</v>
      </c>
      <c r="X123" s="80"/>
      <c r="Y123" s="79"/>
      <c r="Z123" s="81"/>
      <c r="AA123" s="81"/>
      <c r="AB123" s="81"/>
      <c r="AC123" s="81"/>
      <c r="AD123" s="81"/>
      <c r="AE123" s="81"/>
      <c r="AF123" s="30" t="e">
        <f t="shared" si="39"/>
        <v>#N/A</v>
      </c>
      <c r="AG123" s="80" t="e">
        <f t="shared" si="30"/>
        <v>#N/A</v>
      </c>
      <c r="AH123" s="79" t="e">
        <f t="shared" si="40"/>
        <v>#N/A</v>
      </c>
      <c r="AI123" s="81" t="e">
        <f>IF(($AH123+AI$15)&lt;Regelungszeit!$W$15,Regelungszeit!$X$14,IF(($AH123+AI$15)&lt;Regelungszeit!$W$16,Regelungszeit!$X$15,IF(($AH123+AI$15)&lt;Regelungszeit!$W$17,Regelungszeit!$X$16,IF(($AH123+AI$15)&lt;Regelungszeit!$W$18,Regelungszeit!$X$17,IF(($AH123+AI$15)&lt;Regelungszeit!$W$19,Regelungszeit!$X$18,IF(($AH123+AI$15)&lt;Regelungszeit!$W$20,Regelungszeit!$X$19,IF(($AH123+AI$15)&lt;Regelungszeit!$W$21,Regelungszeit!$X$20,IF(($AH123+AI$15)&lt;Regelungszeit!$W$22,Regelungszeit!$X$21,IF(($AH123+AI$15)&lt;Regelungszeit!$W$23,Regelungszeit!$X$22,Regelungszeit!$X$23)))))))))</f>
        <v>#N/A</v>
      </c>
      <c r="AJ123" s="81" t="e">
        <f>IF(($AH123+AJ$15)&lt;Regelungszeit!$W$15,Regelungszeit!$X$14,IF(($AH123+AJ$15)&lt;Regelungszeit!$W$16,Regelungszeit!$X$15,IF(($AH123+AJ$15)&lt;Regelungszeit!$W$17,Regelungszeit!$X$16,IF(($AH123+AJ$15)&lt;Regelungszeit!$W$18,Regelungszeit!$X$17,IF(($AH123+AJ$15)&lt;Regelungszeit!$W$19,Regelungszeit!$X$18,IF(($AH123+AJ$15)&lt;Regelungszeit!$W$20,Regelungszeit!$X$19,IF(($AH123+AJ$15)&lt;Regelungszeit!$W$21,Regelungszeit!$X$20,IF(($AH123+AJ$15)&lt;Regelungszeit!$W$22,Regelungszeit!$X$21,IF(($AH123+AJ$15)&lt;Regelungszeit!$W$23,Regelungszeit!$X$22,Regelungszeit!$X$23)))))))))</f>
        <v>#N/A</v>
      </c>
      <c r="AK123" s="81" t="e">
        <f>IF(($AH123+AK$15)&lt;Regelungszeit!$W$15,Regelungszeit!$X$14,IF(($AH123+AK$15)&lt;Regelungszeit!$W$16,Regelungszeit!$X$15,IF(($AH123+AK$15)&lt;Regelungszeit!$W$17,Regelungszeit!$X$16,IF(($AH123+AK$15)&lt;Regelungszeit!$W$18,Regelungszeit!$X$17,IF(($AH123+AK$15)&lt;Regelungszeit!$W$19,Regelungszeit!$X$18,IF(($AH123+AK$15)&lt;Regelungszeit!$W$20,Regelungszeit!$X$19,IF(($AH123+AK$15)&lt;Regelungszeit!$W$21,Regelungszeit!$X$20,IF(($AH123+AK$15)&lt;Regelungszeit!$W$22,Regelungszeit!$X$21,IF(($AH123+AK$15)&lt;Regelungszeit!$W$23,Regelungszeit!$X$22,Regelungszeit!$X$23)))))))))</f>
        <v>#N/A</v>
      </c>
      <c r="AL123" s="81" t="e">
        <f>IF(($AH123+AL$15)&lt;Regelungszeit!$W$15,Regelungszeit!$X$14,IF(($AH123+AL$15)&lt;Regelungszeit!$W$16,Regelungszeit!$X$15,IF(($AH123+AL$15)&lt;Regelungszeit!$W$17,Regelungszeit!$X$16,IF(($AH123+AL$15)&lt;Regelungszeit!$W$18,Regelungszeit!$X$17,IF(($AH123+AL$15)&lt;Regelungszeit!$W$19,Regelungszeit!$X$18,IF(($AH123+AL$15)&lt;Regelungszeit!$W$20,Regelungszeit!$X$19,IF(($AH123+AL$15)&lt;Regelungszeit!$W$21,Regelungszeit!$X$20,IF(($AH123+AL$15)&lt;Regelungszeit!$W$22,Regelungszeit!$X$21,IF(($AH123+AL$15)&lt;Regelungszeit!$W$23,Regelungszeit!$X$22,Regelungszeit!$X$23)))))))))</f>
        <v>#N/A</v>
      </c>
      <c r="AM123" s="81" t="e">
        <f>IF(($AH123+AM$15)&lt;Regelungszeit!$W$15,Regelungszeit!$X$14,IF(($AH123+AM$15)&lt;Regelungszeit!$W$16,Regelungszeit!$X$15,IF(($AH123+AM$15)&lt;Regelungszeit!$W$17,Regelungszeit!$X$16,IF(($AH123+AM$15)&lt;Regelungszeit!$W$18,Regelungszeit!$X$17,IF(($AH123+AM$15)&lt;Regelungszeit!$W$19,Regelungszeit!$X$18,IF(($AH123+AM$15)&lt;Regelungszeit!$W$20,Regelungszeit!$X$19,IF(($AH123+AM$15)&lt;Regelungszeit!$W$21,Regelungszeit!$X$20,IF(($AH123+AM$15)&lt;Regelungszeit!$W$22,Regelungszeit!$X$21,IF(($AH123+AM$15)&lt;Regelungszeit!$W$23,Regelungszeit!$X$22,Regelungszeit!$X$23)))))))))</f>
        <v>#N/A</v>
      </c>
      <c r="AN123" s="81" t="e">
        <f>IF(($AH123+AN$15)&lt;Regelungszeit!$W$15,Regelungszeit!$X$14,IF(($AH123+AN$15)&lt;Regelungszeit!$W$16,Regelungszeit!$X$15,IF(($AH123+AN$15)&lt;Regelungszeit!$W$17,Regelungszeit!$X$16,IF(($AH123+AN$15)&lt;Regelungszeit!$W$18,Regelungszeit!$X$17,IF(($AH123+AN$15)&lt;Regelungszeit!$W$19,Regelungszeit!$X$18,IF(($AH123+AN$15)&lt;Regelungszeit!$W$20,Regelungszeit!$X$19,IF(($AH123+AN$15)&lt;Regelungszeit!$W$21,Regelungszeit!$X$20,IF(($AH123+AN$15)&lt;Regelungszeit!$W$22,Regelungszeit!$X$21,IF(($AH123+AN$15)&lt;Regelungszeit!$W$23,Regelungszeit!$X$22,Regelungszeit!$X$23)))))))))</f>
        <v>#N/A</v>
      </c>
      <c r="AO123" s="81" t="e">
        <f>IF(($AH123+AO$15)&lt;Regelungszeit!$W$15,Regelungszeit!$X$14,IF(($AH123+AO$15)&lt;Regelungszeit!$W$16,Regelungszeit!$X$15,IF(($AH123+AO$15)&lt;Regelungszeit!$W$17,Regelungszeit!$X$16,IF(($AH123+AO$15)&lt;Regelungszeit!$W$18,Regelungszeit!$X$17,IF(($AH123+AO$15)&lt;Regelungszeit!$W$19,Regelungszeit!$X$18,IF(($AH123+AO$15)&lt;Regelungszeit!$W$20,Regelungszeit!$X$19,IF(($AH123+AO$15)&lt;Regelungszeit!$W$21,Regelungszeit!$X$20,IF(($AH123+AO$15)&lt;Regelungszeit!$W$22,Regelungszeit!$X$21,IF(($AH123+AO$15)&lt;Regelungszeit!$W$23,Regelungszeit!$X$22,Regelungszeit!$X$23)))))))))</f>
        <v>#N/A</v>
      </c>
      <c r="AP123" s="81" t="e">
        <f>IF(($AH123+AP$15)&lt;Regelungszeit!$W$15,Regelungszeit!$X$14,IF(($AH123+AP$15)&lt;Regelungszeit!$W$16,Regelungszeit!$X$15,IF(($AH123+AP$15)&lt;Regelungszeit!$W$17,Regelungszeit!$X$16,IF(($AH123+AP$15)&lt;Regelungszeit!$W$18,Regelungszeit!$X$17,IF(($AH123+AP$15)&lt;Regelungszeit!$W$19,Regelungszeit!$X$18,IF(($AH123+AP$15)&lt;Regelungszeit!$W$20,Regelungszeit!$X$19,IF(($AH123+AP$15)&lt;Regelungszeit!$W$21,Regelungszeit!$X$20,IF(($AH123+AP$15)&lt;Regelungszeit!$W$22,Regelungszeit!$X$21,IF(($AH123+AP$15)&lt;Regelungszeit!$W$23,Regelungszeit!$X$22,Regelungszeit!$X$23)))))))))</f>
        <v>#N/A</v>
      </c>
      <c r="AQ123" s="81" t="e">
        <f>IF(($AH123+AQ$15)&lt;Regelungszeit!$W$15,Regelungszeit!$X$14,IF(($AH123+AQ$15)&lt;Regelungszeit!$W$16,Regelungszeit!$X$15,IF(($AH123+AQ$15)&lt;Regelungszeit!$W$17,Regelungszeit!$X$16,IF(($AH123+AQ$15)&lt;Regelungszeit!$W$18,Regelungszeit!$X$17,IF(($AH123+AQ$15)&lt;Regelungszeit!$W$19,Regelungszeit!$X$18,IF(($AH123+AQ$15)&lt;Regelungszeit!$W$20,Regelungszeit!$X$19,IF(($AH123+AQ$15)&lt;Regelungszeit!$W$21,Regelungszeit!$X$20,IF(($AH123+AQ$15)&lt;Regelungszeit!$W$22,Regelungszeit!$X$21,IF(($AH123+AQ$15)&lt;Regelungszeit!$W$23,Regelungszeit!$X$22,Regelungszeit!$X$23)))))))))</f>
        <v>#N/A</v>
      </c>
      <c r="AR123" s="81" t="e">
        <f>IF(($AH123+AR$15)&lt;Regelungszeit!$W$15,Regelungszeit!$X$14,IF(($AH123+AR$15)&lt;Regelungszeit!$W$16,Regelungszeit!$X$15,IF(($AH123+AR$15)&lt;Regelungszeit!$W$17,Regelungszeit!$X$16,IF(($AH123+AR$15)&lt;Regelungszeit!$W$18,Regelungszeit!$X$17,IF(($AH123+AR$15)&lt;Regelungszeit!$W$19,Regelungszeit!$X$18,IF(($AH123+AR$15)&lt;Regelungszeit!$W$20,Regelungszeit!$X$19,IF(($AH123+AR$15)&lt;Regelungszeit!$W$21,Regelungszeit!$X$20,IF(($AH123+AR$15)&lt;Regelungszeit!$W$22,Regelungszeit!$X$21,IF(($AH123+AR$15)&lt;Regelungszeit!$W$23,Regelungszeit!$X$22,Regelungszeit!$X$23)))))))))</f>
        <v>#N/A</v>
      </c>
      <c r="AS123" s="81" t="e">
        <f>IF(($AH123+AS$15)&lt;Regelungszeit!$W$15,Regelungszeit!$X$14,IF(($AH123+AS$15)&lt;Regelungszeit!$W$16,Regelungszeit!$X$15,IF(($AH123+AS$15)&lt;Regelungszeit!$W$17,Regelungszeit!$X$16,IF(($AH123+AS$15)&lt;Regelungszeit!$W$18,Regelungszeit!$X$17,IF(($AH123+AS$15)&lt;Regelungszeit!$W$19,Regelungszeit!$X$18,IF(($AH123+AS$15)&lt;Regelungszeit!$W$20,Regelungszeit!$X$19,IF(($AH123+AS$15)&lt;Regelungszeit!$W$21,Regelungszeit!$X$20,IF(($AH123+AS$15)&lt;Regelungszeit!$W$22,Regelungszeit!$X$21,IF(($AH123+AS$15)&lt;Regelungszeit!$W$23,Regelungszeit!$X$22,Regelungszeit!$X$23)))))))))</f>
        <v>#N/A</v>
      </c>
      <c r="AT123" s="81" t="e">
        <f>IF(($AH123+AT$15)&lt;Regelungszeit!$W$15,Regelungszeit!$X$14,IF(($AH123+AT$15)&lt;Regelungszeit!$W$16,Regelungszeit!$X$15,IF(($AH123+AT$15)&lt;Regelungszeit!$W$17,Regelungszeit!$X$16,IF(($AH123+AT$15)&lt;Regelungszeit!$W$18,Regelungszeit!$X$17,IF(($AH123+AT$15)&lt;Regelungszeit!$W$19,Regelungszeit!$X$18,IF(($AH123+AT$15)&lt;Regelungszeit!$W$20,Regelungszeit!$X$19,IF(($AH123+AT$15)&lt;Regelungszeit!$W$21,Regelungszeit!$X$20,IF(($AH123+AT$15)&lt;Regelungszeit!$W$22,Regelungszeit!$X$21,IF(($AH123+AT$15)&lt;Regelungszeit!$W$23,Regelungszeit!$X$22,Regelungszeit!$X$23)))))))))</f>
        <v>#N/A</v>
      </c>
      <c r="AU123" s="81" t="e">
        <f>IF(($AH123+AU$15)&lt;Regelungszeit!$W$15,Regelungszeit!$X$14,IF(($AH123+AU$15)&lt;Regelungszeit!$W$16,Regelungszeit!$X$15,IF(($AH123+AU$15)&lt;Regelungszeit!$W$17,Regelungszeit!$X$16,IF(($AH123+AU$15)&lt;Regelungszeit!$W$18,Regelungszeit!$X$17,IF(($AH123+AU$15)&lt;Regelungszeit!$W$19,Regelungszeit!$X$18,IF(($AH123+AU$15)&lt;Regelungszeit!$W$20,Regelungszeit!$X$19,IF(($AH123+AU$15)&lt;Regelungszeit!$W$21,Regelungszeit!$X$20,IF(($AH123+AU$15)&lt;Regelungszeit!$W$22,Regelungszeit!$X$21,IF(($AH123+AU$15)&lt;Regelungszeit!$W$23,Regelungszeit!$X$22,Regelungszeit!$X$23)))))))))</f>
        <v>#N/A</v>
      </c>
      <c r="AV123" s="81" t="e">
        <f>IF(($AH123+AV$15)&lt;Regelungszeit!$W$15,Regelungszeit!$X$14,IF(($AH123+AV$15)&lt;Regelungszeit!$W$16,Regelungszeit!$X$15,IF(($AH123+AV$15)&lt;Regelungszeit!$W$17,Regelungszeit!$X$16,IF(($AH123+AV$15)&lt;Regelungszeit!$W$18,Regelungszeit!$X$17,IF(($AH123+AV$15)&lt;Regelungszeit!$W$19,Regelungszeit!$X$18,IF(($AH123+AV$15)&lt;Regelungszeit!$W$20,Regelungszeit!$X$19,IF(($AH123+AV$15)&lt;Regelungszeit!$W$21,Regelungszeit!$X$20,IF(($AH123+AV$15)&lt;Regelungszeit!$W$22,Regelungszeit!$X$21,IF(($AH123+AV$15)&lt;Regelungszeit!$W$23,Regelungszeit!$X$22,Regelungszeit!$X$23)))))))))</f>
        <v>#N/A</v>
      </c>
      <c r="AW123" s="81" t="e">
        <f>IF(($AH123+AW$15)&lt;Regelungszeit!$W$15,Regelungszeit!$X$14,IF(($AH123+AW$15)&lt;Regelungszeit!$W$16,Regelungszeit!$X$15,IF(($AH123+AW$15)&lt;Regelungszeit!$W$17,Regelungszeit!$X$16,IF(($AH123+AW$15)&lt;Regelungszeit!$W$18,Regelungszeit!$X$17,IF(($AH123+AW$15)&lt;Regelungszeit!$W$19,Regelungszeit!$X$18,IF(($AH123+AW$15)&lt;Regelungszeit!$W$20,Regelungszeit!$X$19,IF(($AH123+AW$15)&lt;Regelungszeit!$W$21,Regelungszeit!$X$20,IF(($AH123+AW$15)&lt;Regelungszeit!$W$22,Regelungszeit!$X$21,IF(($AH123+AW$15)&lt;Regelungszeit!$W$23,Regelungszeit!$X$22,Regelungszeit!$X$23)))))))))</f>
        <v>#N/A</v>
      </c>
      <c r="AX123" s="82" t="e">
        <f t="shared" si="31"/>
        <v>#N/A</v>
      </c>
    </row>
    <row r="124" spans="1:50">
      <c r="A124" s="56" t="e">
        <f>IF(B124=Regelungszeit!$F$31,"Ende Regelung",IF(B124=Regelungszeit!$F$32,"Ende Hochfahrrampe",""))</f>
        <v>#N/A</v>
      </c>
      <c r="B124" s="57">
        <v>110</v>
      </c>
      <c r="C124" s="58" t="e">
        <f t="shared" si="34"/>
        <v>#N/A</v>
      </c>
      <c r="D124" s="59" t="e">
        <f t="shared" si="35"/>
        <v>#N/A</v>
      </c>
      <c r="E124" s="155"/>
      <c r="F124" s="247" t="e">
        <f>MATCH(INT(C124),Zuteilung!A:A,0)</f>
        <v>#N/A</v>
      </c>
      <c r="G124" s="61" t="e">
        <f>IF(OR(C124&lt;INDEX(Zuteilung!C:C,F124),C124&gt;INDEX(Zuteilung!D:D,F124)),FALSE,TRUE)</f>
        <v>#N/A</v>
      </c>
      <c r="H124" s="60" t="e">
        <f>IF(B124&lt;=Regelungszeit!$F$32,H123+Regelungszeit!$F$28,"")</f>
        <v>#N/A</v>
      </c>
      <c r="I124" s="60"/>
      <c r="J124" s="60"/>
      <c r="K124" s="60"/>
      <c r="L124" s="61" t="e">
        <f t="shared" si="36"/>
        <v>#N/A</v>
      </c>
      <c r="M124" s="106" t="e">
        <f t="shared" si="38"/>
        <v>#N/A</v>
      </c>
      <c r="N124" s="61" t="e">
        <f>IF(M124="","",IF(M124=1,0,IF(M124=1,0,Dateneingabe!$G$10*M124)))</f>
        <v>#N/A</v>
      </c>
      <c r="O124" s="252">
        <f t="shared" si="28"/>
        <v>0</v>
      </c>
      <c r="P124" s="63">
        <f>IF(O124="","",O124*(Dateneingabe!$G$10/100))</f>
        <v>0</v>
      </c>
      <c r="Q124" s="63">
        <f t="shared" si="29"/>
        <v>0</v>
      </c>
      <c r="R124" s="63" t="e">
        <f>IF(C124="","",IF(Dateneingabe!$G$17&lt;40909,Zeitreihe!P124,Zeitreihe!Q124))</f>
        <v>#N/A</v>
      </c>
      <c r="S124" s="68" t="str">
        <f>IF($T$14=0,"",IF(H124="","",IF(E124="","Ist-Arbeit fehlt",IF(L124&gt;Dateneingabe!$G$8,"Ist-Arbeit unplausibel",""))))</f>
        <v/>
      </c>
      <c r="T124" s="30">
        <f t="shared" si="37"/>
        <v>0</v>
      </c>
      <c r="U124" s="30">
        <f t="shared" si="25"/>
        <v>0</v>
      </c>
      <c r="X124" s="80"/>
      <c r="Y124" s="79"/>
      <c r="Z124" s="81"/>
      <c r="AA124" s="81"/>
      <c r="AB124" s="81"/>
      <c r="AC124" s="81"/>
      <c r="AD124" s="81"/>
      <c r="AE124" s="81"/>
      <c r="AF124" s="30" t="e">
        <f t="shared" si="39"/>
        <v>#N/A</v>
      </c>
      <c r="AG124" s="80" t="e">
        <f t="shared" si="30"/>
        <v>#N/A</v>
      </c>
      <c r="AH124" s="79" t="e">
        <f t="shared" si="40"/>
        <v>#N/A</v>
      </c>
      <c r="AI124" s="81" t="e">
        <f>IF(($AH124+AI$15)&lt;Regelungszeit!$W$15,Regelungszeit!$X$14,IF(($AH124+AI$15)&lt;Regelungszeit!$W$16,Regelungszeit!$X$15,IF(($AH124+AI$15)&lt;Regelungszeit!$W$17,Regelungszeit!$X$16,IF(($AH124+AI$15)&lt;Regelungszeit!$W$18,Regelungszeit!$X$17,IF(($AH124+AI$15)&lt;Regelungszeit!$W$19,Regelungszeit!$X$18,IF(($AH124+AI$15)&lt;Regelungszeit!$W$20,Regelungszeit!$X$19,IF(($AH124+AI$15)&lt;Regelungszeit!$W$21,Regelungszeit!$X$20,IF(($AH124+AI$15)&lt;Regelungszeit!$W$22,Regelungszeit!$X$21,IF(($AH124+AI$15)&lt;Regelungszeit!$W$23,Regelungszeit!$X$22,Regelungszeit!$X$23)))))))))</f>
        <v>#N/A</v>
      </c>
      <c r="AJ124" s="81" t="e">
        <f>IF(($AH124+AJ$15)&lt;Regelungszeit!$W$15,Regelungszeit!$X$14,IF(($AH124+AJ$15)&lt;Regelungszeit!$W$16,Regelungszeit!$X$15,IF(($AH124+AJ$15)&lt;Regelungszeit!$W$17,Regelungszeit!$X$16,IF(($AH124+AJ$15)&lt;Regelungszeit!$W$18,Regelungszeit!$X$17,IF(($AH124+AJ$15)&lt;Regelungszeit!$W$19,Regelungszeit!$X$18,IF(($AH124+AJ$15)&lt;Regelungszeit!$W$20,Regelungszeit!$X$19,IF(($AH124+AJ$15)&lt;Regelungszeit!$W$21,Regelungszeit!$X$20,IF(($AH124+AJ$15)&lt;Regelungszeit!$W$22,Regelungszeit!$X$21,IF(($AH124+AJ$15)&lt;Regelungszeit!$W$23,Regelungszeit!$X$22,Regelungszeit!$X$23)))))))))</f>
        <v>#N/A</v>
      </c>
      <c r="AK124" s="81" t="e">
        <f>IF(($AH124+AK$15)&lt;Regelungszeit!$W$15,Regelungszeit!$X$14,IF(($AH124+AK$15)&lt;Regelungszeit!$W$16,Regelungszeit!$X$15,IF(($AH124+AK$15)&lt;Regelungszeit!$W$17,Regelungszeit!$X$16,IF(($AH124+AK$15)&lt;Regelungszeit!$W$18,Regelungszeit!$X$17,IF(($AH124+AK$15)&lt;Regelungszeit!$W$19,Regelungszeit!$X$18,IF(($AH124+AK$15)&lt;Regelungszeit!$W$20,Regelungszeit!$X$19,IF(($AH124+AK$15)&lt;Regelungszeit!$W$21,Regelungszeit!$X$20,IF(($AH124+AK$15)&lt;Regelungszeit!$W$22,Regelungszeit!$X$21,IF(($AH124+AK$15)&lt;Regelungszeit!$W$23,Regelungszeit!$X$22,Regelungszeit!$X$23)))))))))</f>
        <v>#N/A</v>
      </c>
      <c r="AL124" s="81" t="e">
        <f>IF(($AH124+AL$15)&lt;Regelungszeit!$W$15,Regelungszeit!$X$14,IF(($AH124+AL$15)&lt;Regelungszeit!$W$16,Regelungszeit!$X$15,IF(($AH124+AL$15)&lt;Regelungszeit!$W$17,Regelungszeit!$X$16,IF(($AH124+AL$15)&lt;Regelungszeit!$W$18,Regelungszeit!$X$17,IF(($AH124+AL$15)&lt;Regelungszeit!$W$19,Regelungszeit!$X$18,IF(($AH124+AL$15)&lt;Regelungszeit!$W$20,Regelungszeit!$X$19,IF(($AH124+AL$15)&lt;Regelungszeit!$W$21,Regelungszeit!$X$20,IF(($AH124+AL$15)&lt;Regelungszeit!$W$22,Regelungszeit!$X$21,IF(($AH124+AL$15)&lt;Regelungszeit!$W$23,Regelungszeit!$X$22,Regelungszeit!$X$23)))))))))</f>
        <v>#N/A</v>
      </c>
      <c r="AM124" s="81" t="e">
        <f>IF(($AH124+AM$15)&lt;Regelungszeit!$W$15,Regelungszeit!$X$14,IF(($AH124+AM$15)&lt;Regelungszeit!$W$16,Regelungszeit!$X$15,IF(($AH124+AM$15)&lt;Regelungszeit!$W$17,Regelungszeit!$X$16,IF(($AH124+AM$15)&lt;Regelungszeit!$W$18,Regelungszeit!$X$17,IF(($AH124+AM$15)&lt;Regelungszeit!$W$19,Regelungszeit!$X$18,IF(($AH124+AM$15)&lt;Regelungszeit!$W$20,Regelungszeit!$X$19,IF(($AH124+AM$15)&lt;Regelungszeit!$W$21,Regelungszeit!$X$20,IF(($AH124+AM$15)&lt;Regelungszeit!$W$22,Regelungszeit!$X$21,IF(($AH124+AM$15)&lt;Regelungszeit!$W$23,Regelungszeit!$X$22,Regelungszeit!$X$23)))))))))</f>
        <v>#N/A</v>
      </c>
      <c r="AN124" s="81" t="e">
        <f>IF(($AH124+AN$15)&lt;Regelungszeit!$W$15,Regelungszeit!$X$14,IF(($AH124+AN$15)&lt;Regelungszeit!$W$16,Regelungszeit!$X$15,IF(($AH124+AN$15)&lt;Regelungszeit!$W$17,Regelungszeit!$X$16,IF(($AH124+AN$15)&lt;Regelungszeit!$W$18,Regelungszeit!$X$17,IF(($AH124+AN$15)&lt;Regelungszeit!$W$19,Regelungszeit!$X$18,IF(($AH124+AN$15)&lt;Regelungszeit!$W$20,Regelungszeit!$X$19,IF(($AH124+AN$15)&lt;Regelungszeit!$W$21,Regelungszeit!$X$20,IF(($AH124+AN$15)&lt;Regelungszeit!$W$22,Regelungszeit!$X$21,IF(($AH124+AN$15)&lt;Regelungszeit!$W$23,Regelungszeit!$X$22,Regelungszeit!$X$23)))))))))</f>
        <v>#N/A</v>
      </c>
      <c r="AO124" s="81" t="e">
        <f>IF(($AH124+AO$15)&lt;Regelungszeit!$W$15,Regelungszeit!$X$14,IF(($AH124+AO$15)&lt;Regelungszeit!$W$16,Regelungszeit!$X$15,IF(($AH124+AO$15)&lt;Regelungszeit!$W$17,Regelungszeit!$X$16,IF(($AH124+AO$15)&lt;Regelungszeit!$W$18,Regelungszeit!$X$17,IF(($AH124+AO$15)&lt;Regelungszeit!$W$19,Regelungszeit!$X$18,IF(($AH124+AO$15)&lt;Regelungszeit!$W$20,Regelungszeit!$X$19,IF(($AH124+AO$15)&lt;Regelungszeit!$W$21,Regelungszeit!$X$20,IF(($AH124+AO$15)&lt;Regelungszeit!$W$22,Regelungszeit!$X$21,IF(($AH124+AO$15)&lt;Regelungszeit!$W$23,Regelungszeit!$X$22,Regelungszeit!$X$23)))))))))</f>
        <v>#N/A</v>
      </c>
      <c r="AP124" s="81" t="e">
        <f>IF(($AH124+AP$15)&lt;Regelungszeit!$W$15,Regelungszeit!$X$14,IF(($AH124+AP$15)&lt;Regelungszeit!$W$16,Regelungszeit!$X$15,IF(($AH124+AP$15)&lt;Regelungszeit!$W$17,Regelungszeit!$X$16,IF(($AH124+AP$15)&lt;Regelungszeit!$W$18,Regelungszeit!$X$17,IF(($AH124+AP$15)&lt;Regelungszeit!$W$19,Regelungszeit!$X$18,IF(($AH124+AP$15)&lt;Regelungszeit!$W$20,Regelungszeit!$X$19,IF(($AH124+AP$15)&lt;Regelungszeit!$W$21,Regelungszeit!$X$20,IF(($AH124+AP$15)&lt;Regelungszeit!$W$22,Regelungszeit!$X$21,IF(($AH124+AP$15)&lt;Regelungszeit!$W$23,Regelungszeit!$X$22,Regelungszeit!$X$23)))))))))</f>
        <v>#N/A</v>
      </c>
      <c r="AQ124" s="81" t="e">
        <f>IF(($AH124+AQ$15)&lt;Regelungszeit!$W$15,Regelungszeit!$X$14,IF(($AH124+AQ$15)&lt;Regelungszeit!$W$16,Regelungszeit!$X$15,IF(($AH124+AQ$15)&lt;Regelungszeit!$W$17,Regelungszeit!$X$16,IF(($AH124+AQ$15)&lt;Regelungszeit!$W$18,Regelungszeit!$X$17,IF(($AH124+AQ$15)&lt;Regelungszeit!$W$19,Regelungszeit!$X$18,IF(($AH124+AQ$15)&lt;Regelungszeit!$W$20,Regelungszeit!$X$19,IF(($AH124+AQ$15)&lt;Regelungszeit!$W$21,Regelungszeit!$X$20,IF(($AH124+AQ$15)&lt;Regelungszeit!$W$22,Regelungszeit!$X$21,IF(($AH124+AQ$15)&lt;Regelungszeit!$W$23,Regelungszeit!$X$22,Regelungszeit!$X$23)))))))))</f>
        <v>#N/A</v>
      </c>
      <c r="AR124" s="81" t="e">
        <f>IF(($AH124+AR$15)&lt;Regelungszeit!$W$15,Regelungszeit!$X$14,IF(($AH124+AR$15)&lt;Regelungszeit!$W$16,Regelungszeit!$X$15,IF(($AH124+AR$15)&lt;Regelungszeit!$W$17,Regelungszeit!$X$16,IF(($AH124+AR$15)&lt;Regelungszeit!$W$18,Regelungszeit!$X$17,IF(($AH124+AR$15)&lt;Regelungszeit!$W$19,Regelungszeit!$X$18,IF(($AH124+AR$15)&lt;Regelungszeit!$W$20,Regelungszeit!$X$19,IF(($AH124+AR$15)&lt;Regelungszeit!$W$21,Regelungszeit!$X$20,IF(($AH124+AR$15)&lt;Regelungszeit!$W$22,Regelungszeit!$X$21,IF(($AH124+AR$15)&lt;Regelungszeit!$W$23,Regelungszeit!$X$22,Regelungszeit!$X$23)))))))))</f>
        <v>#N/A</v>
      </c>
      <c r="AS124" s="81" t="e">
        <f>IF(($AH124+AS$15)&lt;Regelungszeit!$W$15,Regelungszeit!$X$14,IF(($AH124+AS$15)&lt;Regelungszeit!$W$16,Regelungszeit!$X$15,IF(($AH124+AS$15)&lt;Regelungszeit!$W$17,Regelungszeit!$X$16,IF(($AH124+AS$15)&lt;Regelungszeit!$W$18,Regelungszeit!$X$17,IF(($AH124+AS$15)&lt;Regelungszeit!$W$19,Regelungszeit!$X$18,IF(($AH124+AS$15)&lt;Regelungszeit!$W$20,Regelungszeit!$X$19,IF(($AH124+AS$15)&lt;Regelungszeit!$W$21,Regelungszeit!$X$20,IF(($AH124+AS$15)&lt;Regelungszeit!$W$22,Regelungszeit!$X$21,IF(($AH124+AS$15)&lt;Regelungszeit!$W$23,Regelungszeit!$X$22,Regelungszeit!$X$23)))))))))</f>
        <v>#N/A</v>
      </c>
      <c r="AT124" s="81" t="e">
        <f>IF(($AH124+AT$15)&lt;Regelungszeit!$W$15,Regelungszeit!$X$14,IF(($AH124+AT$15)&lt;Regelungszeit!$W$16,Regelungszeit!$X$15,IF(($AH124+AT$15)&lt;Regelungszeit!$W$17,Regelungszeit!$X$16,IF(($AH124+AT$15)&lt;Regelungszeit!$W$18,Regelungszeit!$X$17,IF(($AH124+AT$15)&lt;Regelungszeit!$W$19,Regelungszeit!$X$18,IF(($AH124+AT$15)&lt;Regelungszeit!$W$20,Regelungszeit!$X$19,IF(($AH124+AT$15)&lt;Regelungszeit!$W$21,Regelungszeit!$X$20,IF(($AH124+AT$15)&lt;Regelungszeit!$W$22,Regelungszeit!$X$21,IF(($AH124+AT$15)&lt;Regelungszeit!$W$23,Regelungszeit!$X$22,Regelungszeit!$X$23)))))))))</f>
        <v>#N/A</v>
      </c>
      <c r="AU124" s="81" t="e">
        <f>IF(($AH124+AU$15)&lt;Regelungszeit!$W$15,Regelungszeit!$X$14,IF(($AH124+AU$15)&lt;Regelungszeit!$W$16,Regelungszeit!$X$15,IF(($AH124+AU$15)&lt;Regelungszeit!$W$17,Regelungszeit!$X$16,IF(($AH124+AU$15)&lt;Regelungszeit!$W$18,Regelungszeit!$X$17,IF(($AH124+AU$15)&lt;Regelungszeit!$W$19,Regelungszeit!$X$18,IF(($AH124+AU$15)&lt;Regelungszeit!$W$20,Regelungszeit!$X$19,IF(($AH124+AU$15)&lt;Regelungszeit!$W$21,Regelungszeit!$X$20,IF(($AH124+AU$15)&lt;Regelungszeit!$W$22,Regelungszeit!$X$21,IF(($AH124+AU$15)&lt;Regelungszeit!$W$23,Regelungszeit!$X$22,Regelungszeit!$X$23)))))))))</f>
        <v>#N/A</v>
      </c>
      <c r="AV124" s="81" t="e">
        <f>IF(($AH124+AV$15)&lt;Regelungszeit!$W$15,Regelungszeit!$X$14,IF(($AH124+AV$15)&lt;Regelungszeit!$W$16,Regelungszeit!$X$15,IF(($AH124+AV$15)&lt;Regelungszeit!$W$17,Regelungszeit!$X$16,IF(($AH124+AV$15)&lt;Regelungszeit!$W$18,Regelungszeit!$X$17,IF(($AH124+AV$15)&lt;Regelungszeit!$W$19,Regelungszeit!$X$18,IF(($AH124+AV$15)&lt;Regelungszeit!$W$20,Regelungszeit!$X$19,IF(($AH124+AV$15)&lt;Regelungszeit!$W$21,Regelungszeit!$X$20,IF(($AH124+AV$15)&lt;Regelungszeit!$W$22,Regelungszeit!$X$21,IF(($AH124+AV$15)&lt;Regelungszeit!$W$23,Regelungszeit!$X$22,Regelungszeit!$X$23)))))))))</f>
        <v>#N/A</v>
      </c>
      <c r="AW124" s="81" t="e">
        <f>IF(($AH124+AW$15)&lt;Regelungszeit!$W$15,Regelungszeit!$X$14,IF(($AH124+AW$15)&lt;Regelungszeit!$W$16,Regelungszeit!$X$15,IF(($AH124+AW$15)&lt;Regelungszeit!$W$17,Regelungszeit!$X$16,IF(($AH124+AW$15)&lt;Regelungszeit!$W$18,Regelungszeit!$X$17,IF(($AH124+AW$15)&lt;Regelungszeit!$W$19,Regelungszeit!$X$18,IF(($AH124+AW$15)&lt;Regelungszeit!$W$20,Regelungszeit!$X$19,IF(($AH124+AW$15)&lt;Regelungszeit!$W$21,Regelungszeit!$X$20,IF(($AH124+AW$15)&lt;Regelungszeit!$W$22,Regelungszeit!$X$21,IF(($AH124+AW$15)&lt;Regelungszeit!$W$23,Regelungszeit!$X$22,Regelungszeit!$X$23)))))))))</f>
        <v>#N/A</v>
      </c>
      <c r="AX124" s="82" t="e">
        <f t="shared" si="31"/>
        <v>#N/A</v>
      </c>
    </row>
    <row r="125" spans="1:50">
      <c r="A125" s="56" t="e">
        <f>IF(B125=Regelungszeit!$F$31,"Ende Regelung",IF(B125=Regelungszeit!$F$32,"Ende Hochfahrrampe",""))</f>
        <v>#N/A</v>
      </c>
      <c r="B125" s="57">
        <v>111</v>
      </c>
      <c r="C125" s="58" t="e">
        <f t="shared" si="34"/>
        <v>#N/A</v>
      </c>
      <c r="D125" s="59" t="e">
        <f t="shared" si="35"/>
        <v>#N/A</v>
      </c>
      <c r="E125" s="155"/>
      <c r="F125" s="247" t="e">
        <f>MATCH(INT(C125),Zuteilung!A:A,0)</f>
        <v>#N/A</v>
      </c>
      <c r="G125" s="61" t="e">
        <f>IF(OR(C125&lt;INDEX(Zuteilung!C:C,F125),C125&gt;INDEX(Zuteilung!D:D,F125)),FALSE,TRUE)</f>
        <v>#N/A</v>
      </c>
      <c r="H125" s="60" t="e">
        <f>IF(B125&lt;=Regelungszeit!$F$32,H124+Regelungszeit!$F$28,"")</f>
        <v>#N/A</v>
      </c>
      <c r="I125" s="60"/>
      <c r="J125" s="60"/>
      <c r="K125" s="60"/>
      <c r="L125" s="61" t="e">
        <f t="shared" si="36"/>
        <v>#N/A</v>
      </c>
      <c r="M125" s="106" t="e">
        <f t="shared" si="38"/>
        <v>#N/A</v>
      </c>
      <c r="N125" s="61" t="e">
        <f>IF(M125="","",IF(M125=1,0,IF(M125=1,0,Dateneingabe!$G$10*M125)))</f>
        <v>#N/A</v>
      </c>
      <c r="O125" s="252">
        <f t="shared" si="28"/>
        <v>0</v>
      </c>
      <c r="P125" s="63">
        <f>IF(O125="","",O125*(Dateneingabe!$G$10/100))</f>
        <v>0</v>
      </c>
      <c r="Q125" s="63">
        <f t="shared" si="29"/>
        <v>0</v>
      </c>
      <c r="R125" s="63" t="e">
        <f>IF(C125="","",IF(Dateneingabe!$G$17&lt;40909,Zeitreihe!P125,Zeitreihe!Q125))</f>
        <v>#N/A</v>
      </c>
      <c r="S125" s="68" t="str">
        <f>IF($T$14=0,"",IF(H125="","",IF(E125="","Ist-Arbeit fehlt",IF(L125&gt;Dateneingabe!$G$8,"Ist-Arbeit unplausibel",""))))</f>
        <v/>
      </c>
      <c r="T125" s="30">
        <f t="shared" si="37"/>
        <v>0</v>
      </c>
      <c r="U125" s="30">
        <f t="shared" si="25"/>
        <v>0</v>
      </c>
      <c r="X125" s="80"/>
      <c r="Y125" s="79"/>
      <c r="Z125" s="81"/>
      <c r="AA125" s="81"/>
      <c r="AB125" s="81"/>
      <c r="AC125" s="81"/>
      <c r="AD125" s="81"/>
      <c r="AE125" s="81"/>
      <c r="AF125" s="30" t="e">
        <f t="shared" si="39"/>
        <v>#N/A</v>
      </c>
      <c r="AG125" s="80" t="e">
        <f t="shared" si="30"/>
        <v>#N/A</v>
      </c>
      <c r="AH125" s="79" t="e">
        <f t="shared" si="40"/>
        <v>#N/A</v>
      </c>
      <c r="AI125" s="81" t="e">
        <f>IF(($AH125+AI$15)&lt;Regelungszeit!$W$15,Regelungszeit!$X$14,IF(($AH125+AI$15)&lt;Regelungszeit!$W$16,Regelungszeit!$X$15,IF(($AH125+AI$15)&lt;Regelungszeit!$W$17,Regelungszeit!$X$16,IF(($AH125+AI$15)&lt;Regelungszeit!$W$18,Regelungszeit!$X$17,IF(($AH125+AI$15)&lt;Regelungszeit!$W$19,Regelungszeit!$X$18,IF(($AH125+AI$15)&lt;Regelungszeit!$W$20,Regelungszeit!$X$19,IF(($AH125+AI$15)&lt;Regelungszeit!$W$21,Regelungszeit!$X$20,IF(($AH125+AI$15)&lt;Regelungszeit!$W$22,Regelungszeit!$X$21,IF(($AH125+AI$15)&lt;Regelungszeit!$W$23,Regelungszeit!$X$22,Regelungszeit!$X$23)))))))))</f>
        <v>#N/A</v>
      </c>
      <c r="AJ125" s="81" t="e">
        <f>IF(($AH125+AJ$15)&lt;Regelungszeit!$W$15,Regelungszeit!$X$14,IF(($AH125+AJ$15)&lt;Regelungszeit!$W$16,Regelungszeit!$X$15,IF(($AH125+AJ$15)&lt;Regelungszeit!$W$17,Regelungszeit!$X$16,IF(($AH125+AJ$15)&lt;Regelungszeit!$W$18,Regelungszeit!$X$17,IF(($AH125+AJ$15)&lt;Regelungszeit!$W$19,Regelungszeit!$X$18,IF(($AH125+AJ$15)&lt;Regelungszeit!$W$20,Regelungszeit!$X$19,IF(($AH125+AJ$15)&lt;Regelungszeit!$W$21,Regelungszeit!$X$20,IF(($AH125+AJ$15)&lt;Regelungszeit!$W$22,Regelungszeit!$X$21,IF(($AH125+AJ$15)&lt;Regelungszeit!$W$23,Regelungszeit!$X$22,Regelungszeit!$X$23)))))))))</f>
        <v>#N/A</v>
      </c>
      <c r="AK125" s="81" t="e">
        <f>IF(($AH125+AK$15)&lt;Regelungszeit!$W$15,Regelungszeit!$X$14,IF(($AH125+AK$15)&lt;Regelungszeit!$W$16,Regelungszeit!$X$15,IF(($AH125+AK$15)&lt;Regelungszeit!$W$17,Regelungszeit!$X$16,IF(($AH125+AK$15)&lt;Regelungszeit!$W$18,Regelungszeit!$X$17,IF(($AH125+AK$15)&lt;Regelungszeit!$W$19,Regelungszeit!$X$18,IF(($AH125+AK$15)&lt;Regelungszeit!$W$20,Regelungszeit!$X$19,IF(($AH125+AK$15)&lt;Regelungszeit!$W$21,Regelungszeit!$X$20,IF(($AH125+AK$15)&lt;Regelungszeit!$W$22,Regelungszeit!$X$21,IF(($AH125+AK$15)&lt;Regelungszeit!$W$23,Regelungszeit!$X$22,Regelungszeit!$X$23)))))))))</f>
        <v>#N/A</v>
      </c>
      <c r="AL125" s="81" t="e">
        <f>IF(($AH125+AL$15)&lt;Regelungszeit!$W$15,Regelungszeit!$X$14,IF(($AH125+AL$15)&lt;Regelungszeit!$W$16,Regelungszeit!$X$15,IF(($AH125+AL$15)&lt;Regelungszeit!$W$17,Regelungszeit!$X$16,IF(($AH125+AL$15)&lt;Regelungszeit!$W$18,Regelungszeit!$X$17,IF(($AH125+AL$15)&lt;Regelungszeit!$W$19,Regelungszeit!$X$18,IF(($AH125+AL$15)&lt;Regelungszeit!$W$20,Regelungszeit!$X$19,IF(($AH125+AL$15)&lt;Regelungszeit!$W$21,Regelungszeit!$X$20,IF(($AH125+AL$15)&lt;Regelungszeit!$W$22,Regelungszeit!$X$21,IF(($AH125+AL$15)&lt;Regelungszeit!$W$23,Regelungszeit!$X$22,Regelungszeit!$X$23)))))))))</f>
        <v>#N/A</v>
      </c>
      <c r="AM125" s="81" t="e">
        <f>IF(($AH125+AM$15)&lt;Regelungszeit!$W$15,Regelungszeit!$X$14,IF(($AH125+AM$15)&lt;Regelungszeit!$W$16,Regelungszeit!$X$15,IF(($AH125+AM$15)&lt;Regelungszeit!$W$17,Regelungszeit!$X$16,IF(($AH125+AM$15)&lt;Regelungszeit!$W$18,Regelungszeit!$X$17,IF(($AH125+AM$15)&lt;Regelungszeit!$W$19,Regelungszeit!$X$18,IF(($AH125+AM$15)&lt;Regelungszeit!$W$20,Regelungszeit!$X$19,IF(($AH125+AM$15)&lt;Regelungszeit!$W$21,Regelungszeit!$X$20,IF(($AH125+AM$15)&lt;Regelungszeit!$W$22,Regelungszeit!$X$21,IF(($AH125+AM$15)&lt;Regelungszeit!$W$23,Regelungszeit!$X$22,Regelungszeit!$X$23)))))))))</f>
        <v>#N/A</v>
      </c>
      <c r="AN125" s="81" t="e">
        <f>IF(($AH125+AN$15)&lt;Regelungszeit!$W$15,Regelungszeit!$X$14,IF(($AH125+AN$15)&lt;Regelungszeit!$W$16,Regelungszeit!$X$15,IF(($AH125+AN$15)&lt;Regelungszeit!$W$17,Regelungszeit!$X$16,IF(($AH125+AN$15)&lt;Regelungszeit!$W$18,Regelungszeit!$X$17,IF(($AH125+AN$15)&lt;Regelungszeit!$W$19,Regelungszeit!$X$18,IF(($AH125+AN$15)&lt;Regelungszeit!$W$20,Regelungszeit!$X$19,IF(($AH125+AN$15)&lt;Regelungszeit!$W$21,Regelungszeit!$X$20,IF(($AH125+AN$15)&lt;Regelungszeit!$W$22,Regelungszeit!$X$21,IF(($AH125+AN$15)&lt;Regelungszeit!$W$23,Regelungszeit!$X$22,Regelungszeit!$X$23)))))))))</f>
        <v>#N/A</v>
      </c>
      <c r="AO125" s="81" t="e">
        <f>IF(($AH125+AO$15)&lt;Regelungszeit!$W$15,Regelungszeit!$X$14,IF(($AH125+AO$15)&lt;Regelungszeit!$W$16,Regelungszeit!$X$15,IF(($AH125+AO$15)&lt;Regelungszeit!$W$17,Regelungszeit!$X$16,IF(($AH125+AO$15)&lt;Regelungszeit!$W$18,Regelungszeit!$X$17,IF(($AH125+AO$15)&lt;Regelungszeit!$W$19,Regelungszeit!$X$18,IF(($AH125+AO$15)&lt;Regelungszeit!$W$20,Regelungszeit!$X$19,IF(($AH125+AO$15)&lt;Regelungszeit!$W$21,Regelungszeit!$X$20,IF(($AH125+AO$15)&lt;Regelungszeit!$W$22,Regelungszeit!$X$21,IF(($AH125+AO$15)&lt;Regelungszeit!$W$23,Regelungszeit!$X$22,Regelungszeit!$X$23)))))))))</f>
        <v>#N/A</v>
      </c>
      <c r="AP125" s="81" t="e">
        <f>IF(($AH125+AP$15)&lt;Regelungszeit!$W$15,Regelungszeit!$X$14,IF(($AH125+AP$15)&lt;Regelungszeit!$W$16,Regelungszeit!$X$15,IF(($AH125+AP$15)&lt;Regelungszeit!$W$17,Regelungszeit!$X$16,IF(($AH125+AP$15)&lt;Regelungszeit!$W$18,Regelungszeit!$X$17,IF(($AH125+AP$15)&lt;Regelungszeit!$W$19,Regelungszeit!$X$18,IF(($AH125+AP$15)&lt;Regelungszeit!$W$20,Regelungszeit!$X$19,IF(($AH125+AP$15)&lt;Regelungszeit!$W$21,Regelungszeit!$X$20,IF(($AH125+AP$15)&lt;Regelungszeit!$W$22,Regelungszeit!$X$21,IF(($AH125+AP$15)&lt;Regelungszeit!$W$23,Regelungszeit!$X$22,Regelungszeit!$X$23)))))))))</f>
        <v>#N/A</v>
      </c>
      <c r="AQ125" s="81" t="e">
        <f>IF(($AH125+AQ$15)&lt;Regelungszeit!$W$15,Regelungszeit!$X$14,IF(($AH125+AQ$15)&lt;Regelungszeit!$W$16,Regelungszeit!$X$15,IF(($AH125+AQ$15)&lt;Regelungszeit!$W$17,Regelungszeit!$X$16,IF(($AH125+AQ$15)&lt;Regelungszeit!$W$18,Regelungszeit!$X$17,IF(($AH125+AQ$15)&lt;Regelungszeit!$W$19,Regelungszeit!$X$18,IF(($AH125+AQ$15)&lt;Regelungszeit!$W$20,Regelungszeit!$X$19,IF(($AH125+AQ$15)&lt;Regelungszeit!$W$21,Regelungszeit!$X$20,IF(($AH125+AQ$15)&lt;Regelungszeit!$W$22,Regelungszeit!$X$21,IF(($AH125+AQ$15)&lt;Regelungszeit!$W$23,Regelungszeit!$X$22,Regelungszeit!$X$23)))))))))</f>
        <v>#N/A</v>
      </c>
      <c r="AR125" s="81" t="e">
        <f>IF(($AH125+AR$15)&lt;Regelungszeit!$W$15,Regelungszeit!$X$14,IF(($AH125+AR$15)&lt;Regelungszeit!$W$16,Regelungszeit!$X$15,IF(($AH125+AR$15)&lt;Regelungszeit!$W$17,Regelungszeit!$X$16,IF(($AH125+AR$15)&lt;Regelungszeit!$W$18,Regelungszeit!$X$17,IF(($AH125+AR$15)&lt;Regelungszeit!$W$19,Regelungszeit!$X$18,IF(($AH125+AR$15)&lt;Regelungszeit!$W$20,Regelungszeit!$X$19,IF(($AH125+AR$15)&lt;Regelungszeit!$W$21,Regelungszeit!$X$20,IF(($AH125+AR$15)&lt;Regelungszeit!$W$22,Regelungszeit!$X$21,IF(($AH125+AR$15)&lt;Regelungszeit!$W$23,Regelungszeit!$X$22,Regelungszeit!$X$23)))))))))</f>
        <v>#N/A</v>
      </c>
      <c r="AS125" s="81" t="e">
        <f>IF(($AH125+AS$15)&lt;Regelungszeit!$W$15,Regelungszeit!$X$14,IF(($AH125+AS$15)&lt;Regelungszeit!$W$16,Regelungszeit!$X$15,IF(($AH125+AS$15)&lt;Regelungszeit!$W$17,Regelungszeit!$X$16,IF(($AH125+AS$15)&lt;Regelungszeit!$W$18,Regelungszeit!$X$17,IF(($AH125+AS$15)&lt;Regelungszeit!$W$19,Regelungszeit!$X$18,IF(($AH125+AS$15)&lt;Regelungszeit!$W$20,Regelungszeit!$X$19,IF(($AH125+AS$15)&lt;Regelungszeit!$W$21,Regelungszeit!$X$20,IF(($AH125+AS$15)&lt;Regelungszeit!$W$22,Regelungszeit!$X$21,IF(($AH125+AS$15)&lt;Regelungszeit!$W$23,Regelungszeit!$X$22,Regelungszeit!$X$23)))))))))</f>
        <v>#N/A</v>
      </c>
      <c r="AT125" s="81" t="e">
        <f>IF(($AH125+AT$15)&lt;Regelungszeit!$W$15,Regelungszeit!$X$14,IF(($AH125+AT$15)&lt;Regelungszeit!$W$16,Regelungszeit!$X$15,IF(($AH125+AT$15)&lt;Regelungszeit!$W$17,Regelungszeit!$X$16,IF(($AH125+AT$15)&lt;Regelungszeit!$W$18,Regelungszeit!$X$17,IF(($AH125+AT$15)&lt;Regelungszeit!$W$19,Regelungszeit!$X$18,IF(($AH125+AT$15)&lt;Regelungszeit!$W$20,Regelungszeit!$X$19,IF(($AH125+AT$15)&lt;Regelungszeit!$W$21,Regelungszeit!$X$20,IF(($AH125+AT$15)&lt;Regelungszeit!$W$22,Regelungszeit!$X$21,IF(($AH125+AT$15)&lt;Regelungszeit!$W$23,Regelungszeit!$X$22,Regelungszeit!$X$23)))))))))</f>
        <v>#N/A</v>
      </c>
      <c r="AU125" s="81" t="e">
        <f>IF(($AH125+AU$15)&lt;Regelungszeit!$W$15,Regelungszeit!$X$14,IF(($AH125+AU$15)&lt;Regelungszeit!$W$16,Regelungszeit!$X$15,IF(($AH125+AU$15)&lt;Regelungszeit!$W$17,Regelungszeit!$X$16,IF(($AH125+AU$15)&lt;Regelungszeit!$W$18,Regelungszeit!$X$17,IF(($AH125+AU$15)&lt;Regelungszeit!$W$19,Regelungszeit!$X$18,IF(($AH125+AU$15)&lt;Regelungszeit!$W$20,Regelungszeit!$X$19,IF(($AH125+AU$15)&lt;Regelungszeit!$W$21,Regelungszeit!$X$20,IF(($AH125+AU$15)&lt;Regelungszeit!$W$22,Regelungszeit!$X$21,IF(($AH125+AU$15)&lt;Regelungszeit!$W$23,Regelungszeit!$X$22,Regelungszeit!$X$23)))))))))</f>
        <v>#N/A</v>
      </c>
      <c r="AV125" s="81" t="e">
        <f>IF(($AH125+AV$15)&lt;Regelungszeit!$W$15,Regelungszeit!$X$14,IF(($AH125+AV$15)&lt;Regelungszeit!$W$16,Regelungszeit!$X$15,IF(($AH125+AV$15)&lt;Regelungszeit!$W$17,Regelungszeit!$X$16,IF(($AH125+AV$15)&lt;Regelungszeit!$W$18,Regelungszeit!$X$17,IF(($AH125+AV$15)&lt;Regelungszeit!$W$19,Regelungszeit!$X$18,IF(($AH125+AV$15)&lt;Regelungszeit!$W$20,Regelungszeit!$X$19,IF(($AH125+AV$15)&lt;Regelungszeit!$W$21,Regelungszeit!$X$20,IF(($AH125+AV$15)&lt;Regelungszeit!$W$22,Regelungszeit!$X$21,IF(($AH125+AV$15)&lt;Regelungszeit!$W$23,Regelungszeit!$X$22,Regelungszeit!$X$23)))))))))</f>
        <v>#N/A</v>
      </c>
      <c r="AW125" s="81" t="e">
        <f>IF(($AH125+AW$15)&lt;Regelungszeit!$W$15,Regelungszeit!$X$14,IF(($AH125+AW$15)&lt;Regelungszeit!$W$16,Regelungszeit!$X$15,IF(($AH125+AW$15)&lt;Regelungszeit!$W$17,Regelungszeit!$X$16,IF(($AH125+AW$15)&lt;Regelungszeit!$W$18,Regelungszeit!$X$17,IF(($AH125+AW$15)&lt;Regelungszeit!$W$19,Regelungszeit!$X$18,IF(($AH125+AW$15)&lt;Regelungszeit!$W$20,Regelungszeit!$X$19,IF(($AH125+AW$15)&lt;Regelungszeit!$W$21,Regelungszeit!$X$20,IF(($AH125+AW$15)&lt;Regelungszeit!$W$22,Regelungszeit!$X$21,IF(($AH125+AW$15)&lt;Regelungszeit!$W$23,Regelungszeit!$X$22,Regelungszeit!$X$23)))))))))</f>
        <v>#N/A</v>
      </c>
      <c r="AX125" s="82" t="e">
        <f t="shared" si="31"/>
        <v>#N/A</v>
      </c>
    </row>
    <row r="126" spans="1:50">
      <c r="A126" s="56" t="e">
        <f>IF(B126=Regelungszeit!$F$31,"Ende Regelung",IF(B126=Regelungszeit!$F$32,"Ende Hochfahrrampe",""))</f>
        <v>#N/A</v>
      </c>
      <c r="B126" s="57">
        <v>112</v>
      </c>
      <c r="C126" s="58" t="e">
        <f t="shared" si="34"/>
        <v>#N/A</v>
      </c>
      <c r="D126" s="59" t="e">
        <f t="shared" si="35"/>
        <v>#N/A</v>
      </c>
      <c r="E126" s="155"/>
      <c r="F126" s="247" t="e">
        <f>MATCH(INT(C126),Zuteilung!A:A,0)</f>
        <v>#N/A</v>
      </c>
      <c r="G126" s="61" t="e">
        <f>IF(OR(C126&lt;INDEX(Zuteilung!C:C,F126),C126&gt;INDEX(Zuteilung!D:D,F126)),FALSE,TRUE)</f>
        <v>#N/A</v>
      </c>
      <c r="H126" s="60" t="e">
        <f>IF(B126&lt;=Regelungszeit!$F$32,H125+Regelungszeit!$F$28,"")</f>
        <v>#N/A</v>
      </c>
      <c r="I126" s="60"/>
      <c r="J126" s="60"/>
      <c r="K126" s="60"/>
      <c r="L126" s="61" t="e">
        <f t="shared" si="36"/>
        <v>#N/A</v>
      </c>
      <c r="M126" s="106" t="e">
        <f t="shared" si="38"/>
        <v>#N/A</v>
      </c>
      <c r="N126" s="61" t="e">
        <f>IF(M126="","",IF(M126=1,0,IF(M126=1,0,Dateneingabe!$G$10*M126)))</f>
        <v>#N/A</v>
      </c>
      <c r="O126" s="252">
        <f t="shared" si="28"/>
        <v>0</v>
      </c>
      <c r="P126" s="63">
        <f>IF(O126="","",O126*(Dateneingabe!$G$10/100))</f>
        <v>0</v>
      </c>
      <c r="Q126" s="63">
        <f t="shared" si="29"/>
        <v>0</v>
      </c>
      <c r="R126" s="63" t="e">
        <f>IF(C126="","",IF(Dateneingabe!$G$17&lt;40909,Zeitreihe!P126,Zeitreihe!Q126))</f>
        <v>#N/A</v>
      </c>
      <c r="S126" s="68" t="str">
        <f>IF($T$14=0,"",IF(H126="","",IF(E126="","Ist-Arbeit fehlt",IF(L126&gt;Dateneingabe!$G$8,"Ist-Arbeit unplausibel",""))))</f>
        <v/>
      </c>
      <c r="T126" s="30">
        <f t="shared" si="37"/>
        <v>0</v>
      </c>
      <c r="U126" s="30">
        <f t="shared" si="25"/>
        <v>0</v>
      </c>
      <c r="X126" s="80"/>
      <c r="Y126" s="79"/>
      <c r="Z126" s="81"/>
      <c r="AA126" s="81"/>
      <c r="AB126" s="81"/>
      <c r="AC126" s="81"/>
      <c r="AD126" s="81"/>
      <c r="AE126" s="81"/>
      <c r="AF126" s="30" t="e">
        <f t="shared" si="39"/>
        <v>#N/A</v>
      </c>
      <c r="AG126" s="80" t="e">
        <f t="shared" si="30"/>
        <v>#N/A</v>
      </c>
      <c r="AH126" s="79" t="e">
        <f t="shared" si="40"/>
        <v>#N/A</v>
      </c>
      <c r="AI126" s="81" t="e">
        <f>IF(($AH126+AI$15)&lt;Regelungszeit!$W$15,Regelungszeit!$X$14,IF(($AH126+AI$15)&lt;Regelungszeit!$W$16,Regelungszeit!$X$15,IF(($AH126+AI$15)&lt;Regelungszeit!$W$17,Regelungszeit!$X$16,IF(($AH126+AI$15)&lt;Regelungszeit!$W$18,Regelungszeit!$X$17,IF(($AH126+AI$15)&lt;Regelungszeit!$W$19,Regelungszeit!$X$18,IF(($AH126+AI$15)&lt;Regelungszeit!$W$20,Regelungszeit!$X$19,IF(($AH126+AI$15)&lt;Regelungszeit!$W$21,Regelungszeit!$X$20,IF(($AH126+AI$15)&lt;Regelungszeit!$W$22,Regelungszeit!$X$21,IF(($AH126+AI$15)&lt;Regelungszeit!$W$23,Regelungszeit!$X$22,Regelungszeit!$X$23)))))))))</f>
        <v>#N/A</v>
      </c>
      <c r="AJ126" s="81" t="e">
        <f>IF(($AH126+AJ$15)&lt;Regelungszeit!$W$15,Regelungszeit!$X$14,IF(($AH126+AJ$15)&lt;Regelungszeit!$W$16,Regelungszeit!$X$15,IF(($AH126+AJ$15)&lt;Regelungszeit!$W$17,Regelungszeit!$X$16,IF(($AH126+AJ$15)&lt;Regelungszeit!$W$18,Regelungszeit!$X$17,IF(($AH126+AJ$15)&lt;Regelungszeit!$W$19,Regelungszeit!$X$18,IF(($AH126+AJ$15)&lt;Regelungszeit!$W$20,Regelungszeit!$X$19,IF(($AH126+AJ$15)&lt;Regelungszeit!$W$21,Regelungszeit!$X$20,IF(($AH126+AJ$15)&lt;Regelungszeit!$W$22,Regelungszeit!$X$21,IF(($AH126+AJ$15)&lt;Regelungszeit!$W$23,Regelungszeit!$X$22,Regelungszeit!$X$23)))))))))</f>
        <v>#N/A</v>
      </c>
      <c r="AK126" s="81" t="e">
        <f>IF(($AH126+AK$15)&lt;Regelungszeit!$W$15,Regelungszeit!$X$14,IF(($AH126+AK$15)&lt;Regelungszeit!$W$16,Regelungszeit!$X$15,IF(($AH126+AK$15)&lt;Regelungszeit!$W$17,Regelungszeit!$X$16,IF(($AH126+AK$15)&lt;Regelungszeit!$W$18,Regelungszeit!$X$17,IF(($AH126+AK$15)&lt;Regelungszeit!$W$19,Regelungszeit!$X$18,IF(($AH126+AK$15)&lt;Regelungszeit!$W$20,Regelungszeit!$X$19,IF(($AH126+AK$15)&lt;Regelungszeit!$W$21,Regelungszeit!$X$20,IF(($AH126+AK$15)&lt;Regelungszeit!$W$22,Regelungszeit!$X$21,IF(($AH126+AK$15)&lt;Regelungszeit!$W$23,Regelungszeit!$X$22,Regelungszeit!$X$23)))))))))</f>
        <v>#N/A</v>
      </c>
      <c r="AL126" s="81" t="e">
        <f>IF(($AH126+AL$15)&lt;Regelungszeit!$W$15,Regelungszeit!$X$14,IF(($AH126+AL$15)&lt;Regelungszeit!$W$16,Regelungszeit!$X$15,IF(($AH126+AL$15)&lt;Regelungszeit!$W$17,Regelungszeit!$X$16,IF(($AH126+AL$15)&lt;Regelungszeit!$W$18,Regelungszeit!$X$17,IF(($AH126+AL$15)&lt;Regelungszeit!$W$19,Regelungszeit!$X$18,IF(($AH126+AL$15)&lt;Regelungszeit!$W$20,Regelungszeit!$X$19,IF(($AH126+AL$15)&lt;Regelungszeit!$W$21,Regelungszeit!$X$20,IF(($AH126+AL$15)&lt;Regelungszeit!$W$22,Regelungszeit!$X$21,IF(($AH126+AL$15)&lt;Regelungszeit!$W$23,Regelungszeit!$X$22,Regelungszeit!$X$23)))))))))</f>
        <v>#N/A</v>
      </c>
      <c r="AM126" s="81" t="e">
        <f>IF(($AH126+AM$15)&lt;Regelungszeit!$W$15,Regelungszeit!$X$14,IF(($AH126+AM$15)&lt;Regelungszeit!$W$16,Regelungszeit!$X$15,IF(($AH126+AM$15)&lt;Regelungszeit!$W$17,Regelungszeit!$X$16,IF(($AH126+AM$15)&lt;Regelungszeit!$W$18,Regelungszeit!$X$17,IF(($AH126+AM$15)&lt;Regelungszeit!$W$19,Regelungszeit!$X$18,IF(($AH126+AM$15)&lt;Regelungszeit!$W$20,Regelungszeit!$X$19,IF(($AH126+AM$15)&lt;Regelungszeit!$W$21,Regelungszeit!$X$20,IF(($AH126+AM$15)&lt;Regelungszeit!$W$22,Regelungszeit!$X$21,IF(($AH126+AM$15)&lt;Regelungszeit!$W$23,Regelungszeit!$X$22,Regelungszeit!$X$23)))))))))</f>
        <v>#N/A</v>
      </c>
      <c r="AN126" s="81" t="e">
        <f>IF(($AH126+AN$15)&lt;Regelungszeit!$W$15,Regelungszeit!$X$14,IF(($AH126+AN$15)&lt;Regelungszeit!$W$16,Regelungszeit!$X$15,IF(($AH126+AN$15)&lt;Regelungszeit!$W$17,Regelungszeit!$X$16,IF(($AH126+AN$15)&lt;Regelungszeit!$W$18,Regelungszeit!$X$17,IF(($AH126+AN$15)&lt;Regelungszeit!$W$19,Regelungszeit!$X$18,IF(($AH126+AN$15)&lt;Regelungszeit!$W$20,Regelungszeit!$X$19,IF(($AH126+AN$15)&lt;Regelungszeit!$W$21,Regelungszeit!$X$20,IF(($AH126+AN$15)&lt;Regelungszeit!$W$22,Regelungszeit!$X$21,IF(($AH126+AN$15)&lt;Regelungszeit!$W$23,Regelungszeit!$X$22,Regelungszeit!$X$23)))))))))</f>
        <v>#N/A</v>
      </c>
      <c r="AO126" s="81" t="e">
        <f>IF(($AH126+AO$15)&lt;Regelungszeit!$W$15,Regelungszeit!$X$14,IF(($AH126+AO$15)&lt;Regelungszeit!$W$16,Regelungszeit!$X$15,IF(($AH126+AO$15)&lt;Regelungszeit!$W$17,Regelungszeit!$X$16,IF(($AH126+AO$15)&lt;Regelungszeit!$W$18,Regelungszeit!$X$17,IF(($AH126+AO$15)&lt;Regelungszeit!$W$19,Regelungszeit!$X$18,IF(($AH126+AO$15)&lt;Regelungszeit!$W$20,Regelungszeit!$X$19,IF(($AH126+AO$15)&lt;Regelungszeit!$W$21,Regelungszeit!$X$20,IF(($AH126+AO$15)&lt;Regelungszeit!$W$22,Regelungszeit!$X$21,IF(($AH126+AO$15)&lt;Regelungszeit!$W$23,Regelungszeit!$X$22,Regelungszeit!$X$23)))))))))</f>
        <v>#N/A</v>
      </c>
      <c r="AP126" s="81" t="e">
        <f>IF(($AH126+AP$15)&lt;Regelungszeit!$W$15,Regelungszeit!$X$14,IF(($AH126+AP$15)&lt;Regelungszeit!$W$16,Regelungszeit!$X$15,IF(($AH126+AP$15)&lt;Regelungszeit!$W$17,Regelungszeit!$X$16,IF(($AH126+AP$15)&lt;Regelungszeit!$W$18,Regelungszeit!$X$17,IF(($AH126+AP$15)&lt;Regelungszeit!$W$19,Regelungszeit!$X$18,IF(($AH126+AP$15)&lt;Regelungszeit!$W$20,Regelungszeit!$X$19,IF(($AH126+AP$15)&lt;Regelungszeit!$W$21,Regelungszeit!$X$20,IF(($AH126+AP$15)&lt;Regelungszeit!$W$22,Regelungszeit!$X$21,IF(($AH126+AP$15)&lt;Regelungszeit!$W$23,Regelungszeit!$X$22,Regelungszeit!$X$23)))))))))</f>
        <v>#N/A</v>
      </c>
      <c r="AQ126" s="81" t="e">
        <f>IF(($AH126+AQ$15)&lt;Regelungszeit!$W$15,Regelungszeit!$X$14,IF(($AH126+AQ$15)&lt;Regelungszeit!$W$16,Regelungszeit!$X$15,IF(($AH126+AQ$15)&lt;Regelungszeit!$W$17,Regelungszeit!$X$16,IF(($AH126+AQ$15)&lt;Regelungszeit!$W$18,Regelungszeit!$X$17,IF(($AH126+AQ$15)&lt;Regelungszeit!$W$19,Regelungszeit!$X$18,IF(($AH126+AQ$15)&lt;Regelungszeit!$W$20,Regelungszeit!$X$19,IF(($AH126+AQ$15)&lt;Regelungszeit!$W$21,Regelungszeit!$X$20,IF(($AH126+AQ$15)&lt;Regelungszeit!$W$22,Regelungszeit!$X$21,IF(($AH126+AQ$15)&lt;Regelungszeit!$W$23,Regelungszeit!$X$22,Regelungszeit!$X$23)))))))))</f>
        <v>#N/A</v>
      </c>
      <c r="AR126" s="81" t="e">
        <f>IF(($AH126+AR$15)&lt;Regelungszeit!$W$15,Regelungszeit!$X$14,IF(($AH126+AR$15)&lt;Regelungszeit!$W$16,Regelungszeit!$X$15,IF(($AH126+AR$15)&lt;Regelungszeit!$W$17,Regelungszeit!$X$16,IF(($AH126+AR$15)&lt;Regelungszeit!$W$18,Regelungszeit!$X$17,IF(($AH126+AR$15)&lt;Regelungszeit!$W$19,Regelungszeit!$X$18,IF(($AH126+AR$15)&lt;Regelungszeit!$W$20,Regelungszeit!$X$19,IF(($AH126+AR$15)&lt;Regelungszeit!$W$21,Regelungszeit!$X$20,IF(($AH126+AR$15)&lt;Regelungszeit!$W$22,Regelungszeit!$X$21,IF(($AH126+AR$15)&lt;Regelungszeit!$W$23,Regelungszeit!$X$22,Regelungszeit!$X$23)))))))))</f>
        <v>#N/A</v>
      </c>
      <c r="AS126" s="81" t="e">
        <f>IF(($AH126+AS$15)&lt;Regelungszeit!$W$15,Regelungszeit!$X$14,IF(($AH126+AS$15)&lt;Regelungszeit!$W$16,Regelungszeit!$X$15,IF(($AH126+AS$15)&lt;Regelungszeit!$W$17,Regelungszeit!$X$16,IF(($AH126+AS$15)&lt;Regelungszeit!$W$18,Regelungszeit!$X$17,IF(($AH126+AS$15)&lt;Regelungszeit!$W$19,Regelungszeit!$X$18,IF(($AH126+AS$15)&lt;Regelungszeit!$W$20,Regelungszeit!$X$19,IF(($AH126+AS$15)&lt;Regelungszeit!$W$21,Regelungszeit!$X$20,IF(($AH126+AS$15)&lt;Regelungszeit!$W$22,Regelungszeit!$X$21,IF(($AH126+AS$15)&lt;Regelungszeit!$W$23,Regelungszeit!$X$22,Regelungszeit!$X$23)))))))))</f>
        <v>#N/A</v>
      </c>
      <c r="AT126" s="81" t="e">
        <f>IF(($AH126+AT$15)&lt;Regelungszeit!$W$15,Regelungszeit!$X$14,IF(($AH126+AT$15)&lt;Regelungszeit!$W$16,Regelungszeit!$X$15,IF(($AH126+AT$15)&lt;Regelungszeit!$W$17,Regelungszeit!$X$16,IF(($AH126+AT$15)&lt;Regelungszeit!$W$18,Regelungszeit!$X$17,IF(($AH126+AT$15)&lt;Regelungszeit!$W$19,Regelungszeit!$X$18,IF(($AH126+AT$15)&lt;Regelungszeit!$W$20,Regelungszeit!$X$19,IF(($AH126+AT$15)&lt;Regelungszeit!$W$21,Regelungszeit!$X$20,IF(($AH126+AT$15)&lt;Regelungszeit!$W$22,Regelungszeit!$X$21,IF(($AH126+AT$15)&lt;Regelungszeit!$W$23,Regelungszeit!$X$22,Regelungszeit!$X$23)))))))))</f>
        <v>#N/A</v>
      </c>
      <c r="AU126" s="81" t="e">
        <f>IF(($AH126+AU$15)&lt;Regelungszeit!$W$15,Regelungszeit!$X$14,IF(($AH126+AU$15)&lt;Regelungszeit!$W$16,Regelungszeit!$X$15,IF(($AH126+AU$15)&lt;Regelungszeit!$W$17,Regelungszeit!$X$16,IF(($AH126+AU$15)&lt;Regelungszeit!$W$18,Regelungszeit!$X$17,IF(($AH126+AU$15)&lt;Regelungszeit!$W$19,Regelungszeit!$X$18,IF(($AH126+AU$15)&lt;Regelungszeit!$W$20,Regelungszeit!$X$19,IF(($AH126+AU$15)&lt;Regelungszeit!$W$21,Regelungszeit!$X$20,IF(($AH126+AU$15)&lt;Regelungszeit!$W$22,Regelungszeit!$X$21,IF(($AH126+AU$15)&lt;Regelungszeit!$W$23,Regelungszeit!$X$22,Regelungszeit!$X$23)))))))))</f>
        <v>#N/A</v>
      </c>
      <c r="AV126" s="81" t="e">
        <f>IF(($AH126+AV$15)&lt;Regelungszeit!$W$15,Regelungszeit!$X$14,IF(($AH126+AV$15)&lt;Regelungszeit!$W$16,Regelungszeit!$X$15,IF(($AH126+AV$15)&lt;Regelungszeit!$W$17,Regelungszeit!$X$16,IF(($AH126+AV$15)&lt;Regelungszeit!$W$18,Regelungszeit!$X$17,IF(($AH126+AV$15)&lt;Regelungszeit!$W$19,Regelungszeit!$X$18,IF(($AH126+AV$15)&lt;Regelungszeit!$W$20,Regelungszeit!$X$19,IF(($AH126+AV$15)&lt;Regelungszeit!$W$21,Regelungszeit!$X$20,IF(($AH126+AV$15)&lt;Regelungszeit!$W$22,Regelungszeit!$X$21,IF(($AH126+AV$15)&lt;Regelungszeit!$W$23,Regelungszeit!$X$22,Regelungszeit!$X$23)))))))))</f>
        <v>#N/A</v>
      </c>
      <c r="AW126" s="81" t="e">
        <f>IF(($AH126+AW$15)&lt;Regelungszeit!$W$15,Regelungszeit!$X$14,IF(($AH126+AW$15)&lt;Regelungszeit!$W$16,Regelungszeit!$X$15,IF(($AH126+AW$15)&lt;Regelungszeit!$W$17,Regelungszeit!$X$16,IF(($AH126+AW$15)&lt;Regelungszeit!$W$18,Regelungszeit!$X$17,IF(($AH126+AW$15)&lt;Regelungszeit!$W$19,Regelungszeit!$X$18,IF(($AH126+AW$15)&lt;Regelungszeit!$W$20,Regelungszeit!$X$19,IF(($AH126+AW$15)&lt;Regelungszeit!$W$21,Regelungszeit!$X$20,IF(($AH126+AW$15)&lt;Regelungszeit!$W$22,Regelungszeit!$X$21,IF(($AH126+AW$15)&lt;Regelungszeit!$W$23,Regelungszeit!$X$22,Regelungszeit!$X$23)))))))))</f>
        <v>#N/A</v>
      </c>
      <c r="AX126" s="82" t="e">
        <f t="shared" si="31"/>
        <v>#N/A</v>
      </c>
    </row>
    <row r="127" spans="1:50">
      <c r="A127" s="56" t="e">
        <f>IF(B127=Regelungszeit!$F$31,"Ende Regelung",IF(B127=Regelungszeit!$F$32,"Ende Hochfahrrampe",""))</f>
        <v>#N/A</v>
      </c>
      <c r="B127" s="57">
        <v>113</v>
      </c>
      <c r="C127" s="58" t="e">
        <f t="shared" si="34"/>
        <v>#N/A</v>
      </c>
      <c r="D127" s="59" t="e">
        <f t="shared" si="35"/>
        <v>#N/A</v>
      </c>
      <c r="E127" s="155"/>
      <c r="F127" s="247" t="e">
        <f>MATCH(INT(C127),Zuteilung!A:A,0)</f>
        <v>#N/A</v>
      </c>
      <c r="G127" s="61" t="e">
        <f>IF(OR(C127&lt;INDEX(Zuteilung!C:C,F127),C127&gt;INDEX(Zuteilung!D:D,F127)),FALSE,TRUE)</f>
        <v>#N/A</v>
      </c>
      <c r="H127" s="60" t="e">
        <f>IF(B127&lt;=Regelungszeit!$F$32,H126+Regelungszeit!$F$28,"")</f>
        <v>#N/A</v>
      </c>
      <c r="I127" s="60"/>
      <c r="J127" s="60"/>
      <c r="K127" s="60"/>
      <c r="L127" s="61" t="e">
        <f t="shared" si="36"/>
        <v>#N/A</v>
      </c>
      <c r="M127" s="106" t="e">
        <f t="shared" si="38"/>
        <v>#N/A</v>
      </c>
      <c r="N127" s="61" t="e">
        <f>IF(M127="","",IF(M127=1,0,IF(M127=1,0,Dateneingabe!$G$10*M127)))</f>
        <v>#N/A</v>
      </c>
      <c r="O127" s="252">
        <f t="shared" si="28"/>
        <v>0</v>
      </c>
      <c r="P127" s="63">
        <f>IF(O127="","",O127*(Dateneingabe!$G$10/100))</f>
        <v>0</v>
      </c>
      <c r="Q127" s="63">
        <f t="shared" si="29"/>
        <v>0</v>
      </c>
      <c r="R127" s="63" t="e">
        <f>IF(C127="","",IF(Dateneingabe!$G$17&lt;40909,Zeitreihe!P127,Zeitreihe!Q127))</f>
        <v>#N/A</v>
      </c>
      <c r="S127" s="68" t="str">
        <f>IF($T$14=0,"",IF(H127="","",IF(E127="","Ist-Arbeit fehlt",IF(L127&gt;Dateneingabe!$G$8,"Ist-Arbeit unplausibel",""))))</f>
        <v/>
      </c>
      <c r="T127" s="30">
        <f t="shared" si="37"/>
        <v>0</v>
      </c>
      <c r="U127" s="30">
        <f t="shared" si="25"/>
        <v>0</v>
      </c>
      <c r="X127" s="80"/>
      <c r="Y127" s="79"/>
      <c r="Z127" s="81"/>
      <c r="AA127" s="81"/>
      <c r="AB127" s="81"/>
      <c r="AC127" s="81"/>
      <c r="AD127" s="81"/>
      <c r="AE127" s="81"/>
      <c r="AF127" s="30" t="e">
        <f t="shared" si="39"/>
        <v>#N/A</v>
      </c>
      <c r="AG127" s="80" t="e">
        <f t="shared" si="30"/>
        <v>#N/A</v>
      </c>
      <c r="AH127" s="79" t="e">
        <f t="shared" si="40"/>
        <v>#N/A</v>
      </c>
      <c r="AI127" s="81" t="e">
        <f>IF(($AH127+AI$15)&lt;Regelungszeit!$W$15,Regelungszeit!$X$14,IF(($AH127+AI$15)&lt;Regelungszeit!$W$16,Regelungszeit!$X$15,IF(($AH127+AI$15)&lt;Regelungszeit!$W$17,Regelungszeit!$X$16,IF(($AH127+AI$15)&lt;Regelungszeit!$W$18,Regelungszeit!$X$17,IF(($AH127+AI$15)&lt;Regelungszeit!$W$19,Regelungszeit!$X$18,IF(($AH127+AI$15)&lt;Regelungszeit!$W$20,Regelungszeit!$X$19,IF(($AH127+AI$15)&lt;Regelungszeit!$W$21,Regelungszeit!$X$20,IF(($AH127+AI$15)&lt;Regelungszeit!$W$22,Regelungszeit!$X$21,IF(($AH127+AI$15)&lt;Regelungszeit!$W$23,Regelungszeit!$X$22,Regelungszeit!$X$23)))))))))</f>
        <v>#N/A</v>
      </c>
      <c r="AJ127" s="81" t="e">
        <f>IF(($AH127+AJ$15)&lt;Regelungszeit!$W$15,Regelungszeit!$X$14,IF(($AH127+AJ$15)&lt;Regelungszeit!$W$16,Regelungszeit!$X$15,IF(($AH127+AJ$15)&lt;Regelungszeit!$W$17,Regelungszeit!$X$16,IF(($AH127+AJ$15)&lt;Regelungszeit!$W$18,Regelungszeit!$X$17,IF(($AH127+AJ$15)&lt;Regelungszeit!$W$19,Regelungszeit!$X$18,IF(($AH127+AJ$15)&lt;Regelungszeit!$W$20,Regelungszeit!$X$19,IF(($AH127+AJ$15)&lt;Regelungszeit!$W$21,Regelungszeit!$X$20,IF(($AH127+AJ$15)&lt;Regelungszeit!$W$22,Regelungszeit!$X$21,IF(($AH127+AJ$15)&lt;Regelungszeit!$W$23,Regelungszeit!$X$22,Regelungszeit!$X$23)))))))))</f>
        <v>#N/A</v>
      </c>
      <c r="AK127" s="81" t="e">
        <f>IF(($AH127+AK$15)&lt;Regelungszeit!$W$15,Regelungszeit!$X$14,IF(($AH127+AK$15)&lt;Regelungszeit!$W$16,Regelungszeit!$X$15,IF(($AH127+AK$15)&lt;Regelungszeit!$W$17,Regelungszeit!$X$16,IF(($AH127+AK$15)&lt;Regelungszeit!$W$18,Regelungszeit!$X$17,IF(($AH127+AK$15)&lt;Regelungszeit!$W$19,Regelungszeit!$X$18,IF(($AH127+AK$15)&lt;Regelungszeit!$W$20,Regelungszeit!$X$19,IF(($AH127+AK$15)&lt;Regelungszeit!$W$21,Regelungszeit!$X$20,IF(($AH127+AK$15)&lt;Regelungszeit!$W$22,Regelungszeit!$X$21,IF(($AH127+AK$15)&lt;Regelungszeit!$W$23,Regelungszeit!$X$22,Regelungszeit!$X$23)))))))))</f>
        <v>#N/A</v>
      </c>
      <c r="AL127" s="81" t="e">
        <f>IF(($AH127+AL$15)&lt;Regelungszeit!$W$15,Regelungszeit!$X$14,IF(($AH127+AL$15)&lt;Regelungszeit!$W$16,Regelungszeit!$X$15,IF(($AH127+AL$15)&lt;Regelungszeit!$W$17,Regelungszeit!$X$16,IF(($AH127+AL$15)&lt;Regelungszeit!$W$18,Regelungszeit!$X$17,IF(($AH127+AL$15)&lt;Regelungszeit!$W$19,Regelungszeit!$X$18,IF(($AH127+AL$15)&lt;Regelungszeit!$W$20,Regelungszeit!$X$19,IF(($AH127+AL$15)&lt;Regelungszeit!$W$21,Regelungszeit!$X$20,IF(($AH127+AL$15)&lt;Regelungszeit!$W$22,Regelungszeit!$X$21,IF(($AH127+AL$15)&lt;Regelungszeit!$W$23,Regelungszeit!$X$22,Regelungszeit!$X$23)))))))))</f>
        <v>#N/A</v>
      </c>
      <c r="AM127" s="81" t="e">
        <f>IF(($AH127+AM$15)&lt;Regelungszeit!$W$15,Regelungszeit!$X$14,IF(($AH127+AM$15)&lt;Regelungszeit!$W$16,Regelungszeit!$X$15,IF(($AH127+AM$15)&lt;Regelungszeit!$W$17,Regelungszeit!$X$16,IF(($AH127+AM$15)&lt;Regelungszeit!$W$18,Regelungszeit!$X$17,IF(($AH127+AM$15)&lt;Regelungszeit!$W$19,Regelungszeit!$X$18,IF(($AH127+AM$15)&lt;Regelungszeit!$W$20,Regelungszeit!$X$19,IF(($AH127+AM$15)&lt;Regelungszeit!$W$21,Regelungszeit!$X$20,IF(($AH127+AM$15)&lt;Regelungszeit!$W$22,Regelungszeit!$X$21,IF(($AH127+AM$15)&lt;Regelungszeit!$W$23,Regelungszeit!$X$22,Regelungszeit!$X$23)))))))))</f>
        <v>#N/A</v>
      </c>
      <c r="AN127" s="81" t="e">
        <f>IF(($AH127+AN$15)&lt;Regelungszeit!$W$15,Regelungszeit!$X$14,IF(($AH127+AN$15)&lt;Regelungszeit!$W$16,Regelungszeit!$X$15,IF(($AH127+AN$15)&lt;Regelungszeit!$W$17,Regelungszeit!$X$16,IF(($AH127+AN$15)&lt;Regelungszeit!$W$18,Regelungszeit!$X$17,IF(($AH127+AN$15)&lt;Regelungszeit!$W$19,Regelungszeit!$X$18,IF(($AH127+AN$15)&lt;Regelungszeit!$W$20,Regelungszeit!$X$19,IF(($AH127+AN$15)&lt;Regelungszeit!$W$21,Regelungszeit!$X$20,IF(($AH127+AN$15)&lt;Regelungszeit!$W$22,Regelungszeit!$X$21,IF(($AH127+AN$15)&lt;Regelungszeit!$W$23,Regelungszeit!$X$22,Regelungszeit!$X$23)))))))))</f>
        <v>#N/A</v>
      </c>
      <c r="AO127" s="81" t="e">
        <f>IF(($AH127+AO$15)&lt;Regelungszeit!$W$15,Regelungszeit!$X$14,IF(($AH127+AO$15)&lt;Regelungszeit!$W$16,Regelungszeit!$X$15,IF(($AH127+AO$15)&lt;Regelungszeit!$W$17,Regelungszeit!$X$16,IF(($AH127+AO$15)&lt;Regelungszeit!$W$18,Regelungszeit!$X$17,IF(($AH127+AO$15)&lt;Regelungszeit!$W$19,Regelungszeit!$X$18,IF(($AH127+AO$15)&lt;Regelungszeit!$W$20,Regelungszeit!$X$19,IF(($AH127+AO$15)&lt;Regelungszeit!$W$21,Regelungszeit!$X$20,IF(($AH127+AO$15)&lt;Regelungszeit!$W$22,Regelungszeit!$X$21,IF(($AH127+AO$15)&lt;Regelungszeit!$W$23,Regelungszeit!$X$22,Regelungszeit!$X$23)))))))))</f>
        <v>#N/A</v>
      </c>
      <c r="AP127" s="81" t="e">
        <f>IF(($AH127+AP$15)&lt;Regelungszeit!$W$15,Regelungszeit!$X$14,IF(($AH127+AP$15)&lt;Regelungszeit!$W$16,Regelungszeit!$X$15,IF(($AH127+AP$15)&lt;Regelungszeit!$W$17,Regelungszeit!$X$16,IF(($AH127+AP$15)&lt;Regelungszeit!$W$18,Regelungszeit!$X$17,IF(($AH127+AP$15)&lt;Regelungszeit!$W$19,Regelungszeit!$X$18,IF(($AH127+AP$15)&lt;Regelungszeit!$W$20,Regelungszeit!$X$19,IF(($AH127+AP$15)&lt;Regelungszeit!$W$21,Regelungszeit!$X$20,IF(($AH127+AP$15)&lt;Regelungszeit!$W$22,Regelungszeit!$X$21,IF(($AH127+AP$15)&lt;Regelungszeit!$W$23,Regelungszeit!$X$22,Regelungszeit!$X$23)))))))))</f>
        <v>#N/A</v>
      </c>
      <c r="AQ127" s="81" t="e">
        <f>IF(($AH127+AQ$15)&lt;Regelungszeit!$W$15,Regelungszeit!$X$14,IF(($AH127+AQ$15)&lt;Regelungszeit!$W$16,Regelungszeit!$X$15,IF(($AH127+AQ$15)&lt;Regelungszeit!$W$17,Regelungszeit!$X$16,IF(($AH127+AQ$15)&lt;Regelungszeit!$W$18,Regelungszeit!$X$17,IF(($AH127+AQ$15)&lt;Regelungszeit!$W$19,Regelungszeit!$X$18,IF(($AH127+AQ$15)&lt;Regelungszeit!$W$20,Regelungszeit!$X$19,IF(($AH127+AQ$15)&lt;Regelungszeit!$W$21,Regelungszeit!$X$20,IF(($AH127+AQ$15)&lt;Regelungszeit!$W$22,Regelungszeit!$X$21,IF(($AH127+AQ$15)&lt;Regelungszeit!$W$23,Regelungszeit!$X$22,Regelungszeit!$X$23)))))))))</f>
        <v>#N/A</v>
      </c>
      <c r="AR127" s="81" t="e">
        <f>IF(($AH127+AR$15)&lt;Regelungszeit!$W$15,Regelungszeit!$X$14,IF(($AH127+AR$15)&lt;Regelungszeit!$W$16,Regelungszeit!$X$15,IF(($AH127+AR$15)&lt;Regelungszeit!$W$17,Regelungszeit!$X$16,IF(($AH127+AR$15)&lt;Regelungszeit!$W$18,Regelungszeit!$X$17,IF(($AH127+AR$15)&lt;Regelungszeit!$W$19,Regelungszeit!$X$18,IF(($AH127+AR$15)&lt;Regelungszeit!$W$20,Regelungszeit!$X$19,IF(($AH127+AR$15)&lt;Regelungszeit!$W$21,Regelungszeit!$X$20,IF(($AH127+AR$15)&lt;Regelungszeit!$W$22,Regelungszeit!$X$21,IF(($AH127+AR$15)&lt;Regelungszeit!$W$23,Regelungszeit!$X$22,Regelungszeit!$X$23)))))))))</f>
        <v>#N/A</v>
      </c>
      <c r="AS127" s="81" t="e">
        <f>IF(($AH127+AS$15)&lt;Regelungszeit!$W$15,Regelungszeit!$X$14,IF(($AH127+AS$15)&lt;Regelungszeit!$W$16,Regelungszeit!$X$15,IF(($AH127+AS$15)&lt;Regelungszeit!$W$17,Regelungszeit!$X$16,IF(($AH127+AS$15)&lt;Regelungszeit!$W$18,Regelungszeit!$X$17,IF(($AH127+AS$15)&lt;Regelungszeit!$W$19,Regelungszeit!$X$18,IF(($AH127+AS$15)&lt;Regelungszeit!$W$20,Regelungszeit!$X$19,IF(($AH127+AS$15)&lt;Regelungszeit!$W$21,Regelungszeit!$X$20,IF(($AH127+AS$15)&lt;Regelungszeit!$W$22,Regelungszeit!$X$21,IF(($AH127+AS$15)&lt;Regelungszeit!$W$23,Regelungszeit!$X$22,Regelungszeit!$X$23)))))))))</f>
        <v>#N/A</v>
      </c>
      <c r="AT127" s="81" t="e">
        <f>IF(($AH127+AT$15)&lt;Regelungszeit!$W$15,Regelungszeit!$X$14,IF(($AH127+AT$15)&lt;Regelungszeit!$W$16,Regelungszeit!$X$15,IF(($AH127+AT$15)&lt;Regelungszeit!$W$17,Regelungszeit!$X$16,IF(($AH127+AT$15)&lt;Regelungszeit!$W$18,Regelungszeit!$X$17,IF(($AH127+AT$15)&lt;Regelungszeit!$W$19,Regelungszeit!$X$18,IF(($AH127+AT$15)&lt;Regelungszeit!$W$20,Regelungszeit!$X$19,IF(($AH127+AT$15)&lt;Regelungszeit!$W$21,Regelungszeit!$X$20,IF(($AH127+AT$15)&lt;Regelungszeit!$W$22,Regelungszeit!$X$21,IF(($AH127+AT$15)&lt;Regelungszeit!$W$23,Regelungszeit!$X$22,Regelungszeit!$X$23)))))))))</f>
        <v>#N/A</v>
      </c>
      <c r="AU127" s="81" t="e">
        <f>IF(($AH127+AU$15)&lt;Regelungszeit!$W$15,Regelungszeit!$X$14,IF(($AH127+AU$15)&lt;Regelungszeit!$W$16,Regelungszeit!$X$15,IF(($AH127+AU$15)&lt;Regelungszeit!$W$17,Regelungszeit!$X$16,IF(($AH127+AU$15)&lt;Regelungszeit!$W$18,Regelungszeit!$X$17,IF(($AH127+AU$15)&lt;Regelungszeit!$W$19,Regelungszeit!$X$18,IF(($AH127+AU$15)&lt;Regelungszeit!$W$20,Regelungszeit!$X$19,IF(($AH127+AU$15)&lt;Regelungszeit!$W$21,Regelungszeit!$X$20,IF(($AH127+AU$15)&lt;Regelungszeit!$W$22,Regelungszeit!$X$21,IF(($AH127+AU$15)&lt;Regelungszeit!$W$23,Regelungszeit!$X$22,Regelungszeit!$X$23)))))))))</f>
        <v>#N/A</v>
      </c>
      <c r="AV127" s="81" t="e">
        <f>IF(($AH127+AV$15)&lt;Regelungszeit!$W$15,Regelungszeit!$X$14,IF(($AH127+AV$15)&lt;Regelungszeit!$W$16,Regelungszeit!$X$15,IF(($AH127+AV$15)&lt;Regelungszeit!$W$17,Regelungszeit!$X$16,IF(($AH127+AV$15)&lt;Regelungszeit!$W$18,Regelungszeit!$X$17,IF(($AH127+AV$15)&lt;Regelungszeit!$W$19,Regelungszeit!$X$18,IF(($AH127+AV$15)&lt;Regelungszeit!$W$20,Regelungszeit!$X$19,IF(($AH127+AV$15)&lt;Regelungszeit!$W$21,Regelungszeit!$X$20,IF(($AH127+AV$15)&lt;Regelungszeit!$W$22,Regelungszeit!$X$21,IF(($AH127+AV$15)&lt;Regelungszeit!$W$23,Regelungszeit!$X$22,Regelungszeit!$X$23)))))))))</f>
        <v>#N/A</v>
      </c>
      <c r="AW127" s="81" t="e">
        <f>IF(($AH127+AW$15)&lt;Regelungszeit!$W$15,Regelungszeit!$X$14,IF(($AH127+AW$15)&lt;Regelungszeit!$W$16,Regelungszeit!$X$15,IF(($AH127+AW$15)&lt;Regelungszeit!$W$17,Regelungszeit!$X$16,IF(($AH127+AW$15)&lt;Regelungszeit!$W$18,Regelungszeit!$X$17,IF(($AH127+AW$15)&lt;Regelungszeit!$W$19,Regelungszeit!$X$18,IF(($AH127+AW$15)&lt;Regelungszeit!$W$20,Regelungszeit!$X$19,IF(($AH127+AW$15)&lt;Regelungszeit!$W$21,Regelungszeit!$X$20,IF(($AH127+AW$15)&lt;Regelungszeit!$W$22,Regelungszeit!$X$21,IF(($AH127+AW$15)&lt;Regelungszeit!$W$23,Regelungszeit!$X$22,Regelungszeit!$X$23)))))))))</f>
        <v>#N/A</v>
      </c>
      <c r="AX127" s="82" t="e">
        <f t="shared" si="31"/>
        <v>#N/A</v>
      </c>
    </row>
    <row r="128" spans="1:50">
      <c r="A128" s="56" t="e">
        <f>IF(B128=Regelungszeit!$F$31,"Ende Regelung",IF(B128=Regelungszeit!$F$32,"Ende Hochfahrrampe",""))</f>
        <v>#N/A</v>
      </c>
      <c r="B128" s="57">
        <v>114</v>
      </c>
      <c r="C128" s="58" t="e">
        <f t="shared" si="34"/>
        <v>#N/A</v>
      </c>
      <c r="D128" s="59" t="e">
        <f t="shared" si="35"/>
        <v>#N/A</v>
      </c>
      <c r="E128" s="155"/>
      <c r="F128" s="247" t="e">
        <f>MATCH(INT(C128),Zuteilung!A:A,0)</f>
        <v>#N/A</v>
      </c>
      <c r="G128" s="61" t="e">
        <f>IF(OR(C128&lt;INDEX(Zuteilung!C:C,F128),C128&gt;INDEX(Zuteilung!D:D,F128)),FALSE,TRUE)</f>
        <v>#N/A</v>
      </c>
      <c r="H128" s="60" t="e">
        <f>IF(B128&lt;=Regelungszeit!$F$32,H127+Regelungszeit!$F$28,"")</f>
        <v>#N/A</v>
      </c>
      <c r="I128" s="60"/>
      <c r="J128" s="60"/>
      <c r="K128" s="60"/>
      <c r="L128" s="61" t="e">
        <f t="shared" si="36"/>
        <v>#N/A</v>
      </c>
      <c r="M128" s="106" t="e">
        <f t="shared" si="38"/>
        <v>#N/A</v>
      </c>
      <c r="N128" s="61" t="e">
        <f>IF(M128="","",IF(M128=1,0,IF(M128=1,0,Dateneingabe!$G$10*M128)))</f>
        <v>#N/A</v>
      </c>
      <c r="O128" s="252">
        <f t="shared" si="28"/>
        <v>0</v>
      </c>
      <c r="P128" s="63">
        <f>IF(O128="","",O128*(Dateneingabe!$G$10/100))</f>
        <v>0</v>
      </c>
      <c r="Q128" s="63">
        <f t="shared" si="29"/>
        <v>0</v>
      </c>
      <c r="R128" s="63" t="e">
        <f>IF(C128="","",IF(Dateneingabe!$G$17&lt;40909,Zeitreihe!P128,Zeitreihe!Q128))</f>
        <v>#N/A</v>
      </c>
      <c r="S128" s="68" t="str">
        <f>IF($T$14=0,"",IF(H128="","",IF(E128="","Ist-Arbeit fehlt",IF(L128&gt;Dateneingabe!$G$8,"Ist-Arbeit unplausibel",""))))</f>
        <v/>
      </c>
      <c r="T128" s="30">
        <f t="shared" si="37"/>
        <v>0</v>
      </c>
      <c r="U128" s="30">
        <f t="shared" si="25"/>
        <v>0</v>
      </c>
      <c r="X128" s="80"/>
      <c r="Y128" s="79"/>
      <c r="Z128" s="81"/>
      <c r="AA128" s="81"/>
      <c r="AB128" s="81"/>
      <c r="AC128" s="81"/>
      <c r="AD128" s="81"/>
      <c r="AE128" s="81"/>
      <c r="AF128" s="30" t="e">
        <f t="shared" si="39"/>
        <v>#N/A</v>
      </c>
      <c r="AG128" s="80" t="e">
        <f t="shared" si="30"/>
        <v>#N/A</v>
      </c>
      <c r="AH128" s="79" t="e">
        <f t="shared" si="40"/>
        <v>#N/A</v>
      </c>
      <c r="AI128" s="81" t="e">
        <f>IF(($AH128+AI$15)&lt;Regelungszeit!$W$15,Regelungszeit!$X$14,IF(($AH128+AI$15)&lt;Regelungszeit!$W$16,Regelungszeit!$X$15,IF(($AH128+AI$15)&lt;Regelungszeit!$W$17,Regelungszeit!$X$16,IF(($AH128+AI$15)&lt;Regelungszeit!$W$18,Regelungszeit!$X$17,IF(($AH128+AI$15)&lt;Regelungszeit!$W$19,Regelungszeit!$X$18,IF(($AH128+AI$15)&lt;Regelungszeit!$W$20,Regelungszeit!$X$19,IF(($AH128+AI$15)&lt;Regelungszeit!$W$21,Regelungszeit!$X$20,IF(($AH128+AI$15)&lt;Regelungszeit!$W$22,Regelungszeit!$X$21,IF(($AH128+AI$15)&lt;Regelungszeit!$W$23,Regelungszeit!$X$22,Regelungszeit!$X$23)))))))))</f>
        <v>#N/A</v>
      </c>
      <c r="AJ128" s="81" t="e">
        <f>IF(($AH128+AJ$15)&lt;Regelungszeit!$W$15,Regelungszeit!$X$14,IF(($AH128+AJ$15)&lt;Regelungszeit!$W$16,Regelungszeit!$X$15,IF(($AH128+AJ$15)&lt;Regelungszeit!$W$17,Regelungszeit!$X$16,IF(($AH128+AJ$15)&lt;Regelungszeit!$W$18,Regelungszeit!$X$17,IF(($AH128+AJ$15)&lt;Regelungszeit!$W$19,Regelungszeit!$X$18,IF(($AH128+AJ$15)&lt;Regelungszeit!$W$20,Regelungszeit!$X$19,IF(($AH128+AJ$15)&lt;Regelungszeit!$W$21,Regelungszeit!$X$20,IF(($AH128+AJ$15)&lt;Regelungszeit!$W$22,Regelungszeit!$X$21,IF(($AH128+AJ$15)&lt;Regelungszeit!$W$23,Regelungszeit!$X$22,Regelungszeit!$X$23)))))))))</f>
        <v>#N/A</v>
      </c>
      <c r="AK128" s="81" t="e">
        <f>IF(($AH128+AK$15)&lt;Regelungszeit!$W$15,Regelungszeit!$X$14,IF(($AH128+AK$15)&lt;Regelungszeit!$W$16,Regelungszeit!$X$15,IF(($AH128+AK$15)&lt;Regelungszeit!$W$17,Regelungszeit!$X$16,IF(($AH128+AK$15)&lt;Regelungszeit!$W$18,Regelungszeit!$X$17,IF(($AH128+AK$15)&lt;Regelungszeit!$W$19,Regelungszeit!$X$18,IF(($AH128+AK$15)&lt;Regelungszeit!$W$20,Regelungszeit!$X$19,IF(($AH128+AK$15)&lt;Regelungszeit!$W$21,Regelungszeit!$X$20,IF(($AH128+AK$15)&lt;Regelungszeit!$W$22,Regelungszeit!$X$21,IF(($AH128+AK$15)&lt;Regelungszeit!$W$23,Regelungszeit!$X$22,Regelungszeit!$X$23)))))))))</f>
        <v>#N/A</v>
      </c>
      <c r="AL128" s="81" t="e">
        <f>IF(($AH128+AL$15)&lt;Regelungszeit!$W$15,Regelungszeit!$X$14,IF(($AH128+AL$15)&lt;Regelungszeit!$W$16,Regelungszeit!$X$15,IF(($AH128+AL$15)&lt;Regelungszeit!$W$17,Regelungszeit!$X$16,IF(($AH128+AL$15)&lt;Regelungszeit!$W$18,Regelungszeit!$X$17,IF(($AH128+AL$15)&lt;Regelungszeit!$W$19,Regelungszeit!$X$18,IF(($AH128+AL$15)&lt;Regelungszeit!$W$20,Regelungszeit!$X$19,IF(($AH128+AL$15)&lt;Regelungszeit!$W$21,Regelungszeit!$X$20,IF(($AH128+AL$15)&lt;Regelungszeit!$W$22,Regelungszeit!$X$21,IF(($AH128+AL$15)&lt;Regelungszeit!$W$23,Regelungszeit!$X$22,Regelungszeit!$X$23)))))))))</f>
        <v>#N/A</v>
      </c>
      <c r="AM128" s="81" t="e">
        <f>IF(($AH128+AM$15)&lt;Regelungszeit!$W$15,Regelungszeit!$X$14,IF(($AH128+AM$15)&lt;Regelungszeit!$W$16,Regelungszeit!$X$15,IF(($AH128+AM$15)&lt;Regelungszeit!$W$17,Regelungszeit!$X$16,IF(($AH128+AM$15)&lt;Regelungszeit!$W$18,Regelungszeit!$X$17,IF(($AH128+AM$15)&lt;Regelungszeit!$W$19,Regelungszeit!$X$18,IF(($AH128+AM$15)&lt;Regelungszeit!$W$20,Regelungszeit!$X$19,IF(($AH128+AM$15)&lt;Regelungszeit!$W$21,Regelungszeit!$X$20,IF(($AH128+AM$15)&lt;Regelungszeit!$W$22,Regelungszeit!$X$21,IF(($AH128+AM$15)&lt;Regelungszeit!$W$23,Regelungszeit!$X$22,Regelungszeit!$X$23)))))))))</f>
        <v>#N/A</v>
      </c>
      <c r="AN128" s="81" t="e">
        <f>IF(($AH128+AN$15)&lt;Regelungszeit!$W$15,Regelungszeit!$X$14,IF(($AH128+AN$15)&lt;Regelungszeit!$W$16,Regelungszeit!$X$15,IF(($AH128+AN$15)&lt;Regelungszeit!$W$17,Regelungszeit!$X$16,IF(($AH128+AN$15)&lt;Regelungszeit!$W$18,Regelungszeit!$X$17,IF(($AH128+AN$15)&lt;Regelungszeit!$W$19,Regelungszeit!$X$18,IF(($AH128+AN$15)&lt;Regelungszeit!$W$20,Regelungszeit!$X$19,IF(($AH128+AN$15)&lt;Regelungszeit!$W$21,Regelungszeit!$X$20,IF(($AH128+AN$15)&lt;Regelungszeit!$W$22,Regelungszeit!$X$21,IF(($AH128+AN$15)&lt;Regelungszeit!$W$23,Regelungszeit!$X$22,Regelungszeit!$X$23)))))))))</f>
        <v>#N/A</v>
      </c>
      <c r="AO128" s="81" t="e">
        <f>IF(($AH128+AO$15)&lt;Regelungszeit!$W$15,Regelungszeit!$X$14,IF(($AH128+AO$15)&lt;Regelungszeit!$W$16,Regelungszeit!$X$15,IF(($AH128+AO$15)&lt;Regelungszeit!$W$17,Regelungszeit!$X$16,IF(($AH128+AO$15)&lt;Regelungszeit!$W$18,Regelungszeit!$X$17,IF(($AH128+AO$15)&lt;Regelungszeit!$W$19,Regelungszeit!$X$18,IF(($AH128+AO$15)&lt;Regelungszeit!$W$20,Regelungszeit!$X$19,IF(($AH128+AO$15)&lt;Regelungszeit!$W$21,Regelungszeit!$X$20,IF(($AH128+AO$15)&lt;Regelungszeit!$W$22,Regelungszeit!$X$21,IF(($AH128+AO$15)&lt;Regelungszeit!$W$23,Regelungszeit!$X$22,Regelungszeit!$X$23)))))))))</f>
        <v>#N/A</v>
      </c>
      <c r="AP128" s="81" t="e">
        <f>IF(($AH128+AP$15)&lt;Regelungszeit!$W$15,Regelungszeit!$X$14,IF(($AH128+AP$15)&lt;Regelungszeit!$W$16,Regelungszeit!$X$15,IF(($AH128+AP$15)&lt;Regelungszeit!$W$17,Regelungszeit!$X$16,IF(($AH128+AP$15)&lt;Regelungszeit!$W$18,Regelungszeit!$X$17,IF(($AH128+AP$15)&lt;Regelungszeit!$W$19,Regelungszeit!$X$18,IF(($AH128+AP$15)&lt;Regelungszeit!$W$20,Regelungszeit!$X$19,IF(($AH128+AP$15)&lt;Regelungszeit!$W$21,Regelungszeit!$X$20,IF(($AH128+AP$15)&lt;Regelungszeit!$W$22,Regelungszeit!$X$21,IF(($AH128+AP$15)&lt;Regelungszeit!$W$23,Regelungszeit!$X$22,Regelungszeit!$X$23)))))))))</f>
        <v>#N/A</v>
      </c>
      <c r="AQ128" s="81" t="e">
        <f>IF(($AH128+AQ$15)&lt;Regelungszeit!$W$15,Regelungszeit!$X$14,IF(($AH128+AQ$15)&lt;Regelungszeit!$W$16,Regelungszeit!$X$15,IF(($AH128+AQ$15)&lt;Regelungszeit!$W$17,Regelungszeit!$X$16,IF(($AH128+AQ$15)&lt;Regelungszeit!$W$18,Regelungszeit!$X$17,IF(($AH128+AQ$15)&lt;Regelungszeit!$W$19,Regelungszeit!$X$18,IF(($AH128+AQ$15)&lt;Regelungszeit!$W$20,Regelungszeit!$X$19,IF(($AH128+AQ$15)&lt;Regelungszeit!$W$21,Regelungszeit!$X$20,IF(($AH128+AQ$15)&lt;Regelungszeit!$W$22,Regelungszeit!$X$21,IF(($AH128+AQ$15)&lt;Regelungszeit!$W$23,Regelungszeit!$X$22,Regelungszeit!$X$23)))))))))</f>
        <v>#N/A</v>
      </c>
      <c r="AR128" s="81" t="e">
        <f>IF(($AH128+AR$15)&lt;Regelungszeit!$W$15,Regelungszeit!$X$14,IF(($AH128+AR$15)&lt;Regelungszeit!$W$16,Regelungszeit!$X$15,IF(($AH128+AR$15)&lt;Regelungszeit!$W$17,Regelungszeit!$X$16,IF(($AH128+AR$15)&lt;Regelungszeit!$W$18,Regelungszeit!$X$17,IF(($AH128+AR$15)&lt;Regelungszeit!$W$19,Regelungszeit!$X$18,IF(($AH128+AR$15)&lt;Regelungszeit!$W$20,Regelungszeit!$X$19,IF(($AH128+AR$15)&lt;Regelungszeit!$W$21,Regelungszeit!$X$20,IF(($AH128+AR$15)&lt;Regelungszeit!$W$22,Regelungszeit!$X$21,IF(($AH128+AR$15)&lt;Regelungszeit!$W$23,Regelungszeit!$X$22,Regelungszeit!$X$23)))))))))</f>
        <v>#N/A</v>
      </c>
      <c r="AS128" s="81" t="e">
        <f>IF(($AH128+AS$15)&lt;Regelungszeit!$W$15,Regelungszeit!$X$14,IF(($AH128+AS$15)&lt;Regelungszeit!$W$16,Regelungszeit!$X$15,IF(($AH128+AS$15)&lt;Regelungszeit!$W$17,Regelungszeit!$X$16,IF(($AH128+AS$15)&lt;Regelungszeit!$W$18,Regelungszeit!$X$17,IF(($AH128+AS$15)&lt;Regelungszeit!$W$19,Regelungszeit!$X$18,IF(($AH128+AS$15)&lt;Regelungszeit!$W$20,Regelungszeit!$X$19,IF(($AH128+AS$15)&lt;Regelungszeit!$W$21,Regelungszeit!$X$20,IF(($AH128+AS$15)&lt;Regelungszeit!$W$22,Regelungszeit!$X$21,IF(($AH128+AS$15)&lt;Regelungszeit!$W$23,Regelungszeit!$X$22,Regelungszeit!$X$23)))))))))</f>
        <v>#N/A</v>
      </c>
      <c r="AT128" s="81" t="e">
        <f>IF(($AH128+AT$15)&lt;Regelungszeit!$W$15,Regelungszeit!$X$14,IF(($AH128+AT$15)&lt;Regelungszeit!$W$16,Regelungszeit!$X$15,IF(($AH128+AT$15)&lt;Regelungszeit!$W$17,Regelungszeit!$X$16,IF(($AH128+AT$15)&lt;Regelungszeit!$W$18,Regelungszeit!$X$17,IF(($AH128+AT$15)&lt;Regelungszeit!$W$19,Regelungszeit!$X$18,IF(($AH128+AT$15)&lt;Regelungszeit!$W$20,Regelungszeit!$X$19,IF(($AH128+AT$15)&lt;Regelungszeit!$W$21,Regelungszeit!$X$20,IF(($AH128+AT$15)&lt;Regelungszeit!$W$22,Regelungszeit!$X$21,IF(($AH128+AT$15)&lt;Regelungszeit!$W$23,Regelungszeit!$X$22,Regelungszeit!$X$23)))))))))</f>
        <v>#N/A</v>
      </c>
      <c r="AU128" s="81" t="e">
        <f>IF(($AH128+AU$15)&lt;Regelungszeit!$W$15,Regelungszeit!$X$14,IF(($AH128+AU$15)&lt;Regelungszeit!$W$16,Regelungszeit!$X$15,IF(($AH128+AU$15)&lt;Regelungszeit!$W$17,Regelungszeit!$X$16,IF(($AH128+AU$15)&lt;Regelungszeit!$W$18,Regelungszeit!$X$17,IF(($AH128+AU$15)&lt;Regelungszeit!$W$19,Regelungszeit!$X$18,IF(($AH128+AU$15)&lt;Regelungszeit!$W$20,Regelungszeit!$X$19,IF(($AH128+AU$15)&lt;Regelungszeit!$W$21,Regelungszeit!$X$20,IF(($AH128+AU$15)&lt;Regelungszeit!$W$22,Regelungszeit!$X$21,IF(($AH128+AU$15)&lt;Regelungszeit!$W$23,Regelungszeit!$X$22,Regelungszeit!$X$23)))))))))</f>
        <v>#N/A</v>
      </c>
      <c r="AV128" s="81" t="e">
        <f>IF(($AH128+AV$15)&lt;Regelungszeit!$W$15,Regelungszeit!$X$14,IF(($AH128+AV$15)&lt;Regelungszeit!$W$16,Regelungszeit!$X$15,IF(($AH128+AV$15)&lt;Regelungszeit!$W$17,Regelungszeit!$X$16,IF(($AH128+AV$15)&lt;Regelungszeit!$W$18,Regelungszeit!$X$17,IF(($AH128+AV$15)&lt;Regelungszeit!$W$19,Regelungszeit!$X$18,IF(($AH128+AV$15)&lt;Regelungszeit!$W$20,Regelungszeit!$X$19,IF(($AH128+AV$15)&lt;Regelungszeit!$W$21,Regelungszeit!$X$20,IF(($AH128+AV$15)&lt;Regelungszeit!$W$22,Regelungszeit!$X$21,IF(($AH128+AV$15)&lt;Regelungszeit!$W$23,Regelungszeit!$X$22,Regelungszeit!$X$23)))))))))</f>
        <v>#N/A</v>
      </c>
      <c r="AW128" s="81" t="e">
        <f>IF(($AH128+AW$15)&lt;Regelungszeit!$W$15,Regelungszeit!$X$14,IF(($AH128+AW$15)&lt;Regelungszeit!$W$16,Regelungszeit!$X$15,IF(($AH128+AW$15)&lt;Regelungszeit!$W$17,Regelungszeit!$X$16,IF(($AH128+AW$15)&lt;Regelungszeit!$W$18,Regelungszeit!$X$17,IF(($AH128+AW$15)&lt;Regelungszeit!$W$19,Regelungszeit!$X$18,IF(($AH128+AW$15)&lt;Regelungszeit!$W$20,Regelungszeit!$X$19,IF(($AH128+AW$15)&lt;Regelungszeit!$W$21,Regelungszeit!$X$20,IF(($AH128+AW$15)&lt;Regelungszeit!$W$22,Regelungszeit!$X$21,IF(($AH128+AW$15)&lt;Regelungszeit!$W$23,Regelungszeit!$X$22,Regelungszeit!$X$23)))))))))</f>
        <v>#N/A</v>
      </c>
      <c r="AX128" s="82" t="e">
        <f t="shared" si="31"/>
        <v>#N/A</v>
      </c>
    </row>
    <row r="129" spans="1:50">
      <c r="A129" s="56" t="e">
        <f>IF(B129=Regelungszeit!$F$31,"Ende Regelung",IF(B129=Regelungszeit!$F$32,"Ende Hochfahrrampe",""))</f>
        <v>#N/A</v>
      </c>
      <c r="B129" s="57">
        <v>115</v>
      </c>
      <c r="C129" s="58" t="e">
        <f t="shared" si="34"/>
        <v>#N/A</v>
      </c>
      <c r="D129" s="59" t="e">
        <f t="shared" si="35"/>
        <v>#N/A</v>
      </c>
      <c r="E129" s="155"/>
      <c r="F129" s="247" t="e">
        <f>MATCH(INT(C129),Zuteilung!A:A,0)</f>
        <v>#N/A</v>
      </c>
      <c r="G129" s="61" t="e">
        <f>IF(OR(C129&lt;INDEX(Zuteilung!C:C,F129),C129&gt;INDEX(Zuteilung!D:D,F129)),FALSE,TRUE)</f>
        <v>#N/A</v>
      </c>
      <c r="H129" s="60" t="e">
        <f>IF(B129&lt;=Regelungszeit!$F$32,H128+Regelungszeit!$F$28,"")</f>
        <v>#N/A</v>
      </c>
      <c r="I129" s="60"/>
      <c r="J129" s="60"/>
      <c r="K129" s="60"/>
      <c r="L129" s="61" t="e">
        <f t="shared" si="36"/>
        <v>#N/A</v>
      </c>
      <c r="M129" s="106" t="e">
        <f t="shared" si="38"/>
        <v>#N/A</v>
      </c>
      <c r="N129" s="61" t="e">
        <f>IF(M129="","",IF(M129=1,0,IF(M129=1,0,Dateneingabe!$G$10*M129)))</f>
        <v>#N/A</v>
      </c>
      <c r="O129" s="252">
        <f t="shared" si="28"/>
        <v>0</v>
      </c>
      <c r="P129" s="63">
        <f>IF(O129="","",O129*(Dateneingabe!$G$10/100))</f>
        <v>0</v>
      </c>
      <c r="Q129" s="63">
        <f t="shared" si="29"/>
        <v>0</v>
      </c>
      <c r="R129" s="63" t="e">
        <f>IF(C129="","",IF(Dateneingabe!$G$17&lt;40909,Zeitreihe!P129,Zeitreihe!Q129))</f>
        <v>#N/A</v>
      </c>
      <c r="S129" s="68" t="str">
        <f>IF($T$14=0,"",IF(H129="","",IF(E129="","Ist-Arbeit fehlt",IF(L129&gt;Dateneingabe!$G$8,"Ist-Arbeit unplausibel",""))))</f>
        <v/>
      </c>
      <c r="T129" s="30">
        <f t="shared" si="37"/>
        <v>0</v>
      </c>
      <c r="U129" s="30">
        <f t="shared" si="25"/>
        <v>0</v>
      </c>
      <c r="X129" s="80"/>
      <c r="Y129" s="79"/>
      <c r="Z129" s="81"/>
      <c r="AA129" s="81"/>
      <c r="AB129" s="81"/>
      <c r="AC129" s="81"/>
      <c r="AD129" s="81"/>
      <c r="AE129" s="81"/>
      <c r="AF129" s="30" t="e">
        <f t="shared" si="39"/>
        <v>#N/A</v>
      </c>
      <c r="AG129" s="80" t="e">
        <f t="shared" si="30"/>
        <v>#N/A</v>
      </c>
      <c r="AH129" s="79" t="e">
        <f t="shared" si="40"/>
        <v>#N/A</v>
      </c>
      <c r="AI129" s="81" t="e">
        <f>IF(($AH129+AI$15)&lt;Regelungszeit!$W$15,Regelungszeit!$X$14,IF(($AH129+AI$15)&lt;Regelungszeit!$W$16,Regelungszeit!$X$15,IF(($AH129+AI$15)&lt;Regelungszeit!$W$17,Regelungszeit!$X$16,IF(($AH129+AI$15)&lt;Regelungszeit!$W$18,Regelungszeit!$X$17,IF(($AH129+AI$15)&lt;Regelungszeit!$W$19,Regelungszeit!$X$18,IF(($AH129+AI$15)&lt;Regelungszeit!$W$20,Regelungszeit!$X$19,IF(($AH129+AI$15)&lt;Regelungszeit!$W$21,Regelungszeit!$X$20,IF(($AH129+AI$15)&lt;Regelungszeit!$W$22,Regelungszeit!$X$21,IF(($AH129+AI$15)&lt;Regelungszeit!$W$23,Regelungszeit!$X$22,Regelungszeit!$X$23)))))))))</f>
        <v>#N/A</v>
      </c>
      <c r="AJ129" s="81" t="e">
        <f>IF(($AH129+AJ$15)&lt;Regelungszeit!$W$15,Regelungszeit!$X$14,IF(($AH129+AJ$15)&lt;Regelungszeit!$W$16,Regelungszeit!$X$15,IF(($AH129+AJ$15)&lt;Regelungszeit!$W$17,Regelungszeit!$X$16,IF(($AH129+AJ$15)&lt;Regelungszeit!$W$18,Regelungszeit!$X$17,IF(($AH129+AJ$15)&lt;Regelungszeit!$W$19,Regelungszeit!$X$18,IF(($AH129+AJ$15)&lt;Regelungszeit!$W$20,Regelungszeit!$X$19,IF(($AH129+AJ$15)&lt;Regelungszeit!$W$21,Regelungszeit!$X$20,IF(($AH129+AJ$15)&lt;Regelungszeit!$W$22,Regelungszeit!$X$21,IF(($AH129+AJ$15)&lt;Regelungszeit!$W$23,Regelungszeit!$X$22,Regelungszeit!$X$23)))))))))</f>
        <v>#N/A</v>
      </c>
      <c r="AK129" s="81" t="e">
        <f>IF(($AH129+AK$15)&lt;Regelungszeit!$W$15,Regelungszeit!$X$14,IF(($AH129+AK$15)&lt;Regelungszeit!$W$16,Regelungszeit!$X$15,IF(($AH129+AK$15)&lt;Regelungszeit!$W$17,Regelungszeit!$X$16,IF(($AH129+AK$15)&lt;Regelungszeit!$W$18,Regelungszeit!$X$17,IF(($AH129+AK$15)&lt;Regelungszeit!$W$19,Regelungszeit!$X$18,IF(($AH129+AK$15)&lt;Regelungszeit!$W$20,Regelungszeit!$X$19,IF(($AH129+AK$15)&lt;Regelungszeit!$W$21,Regelungszeit!$X$20,IF(($AH129+AK$15)&lt;Regelungszeit!$W$22,Regelungszeit!$X$21,IF(($AH129+AK$15)&lt;Regelungszeit!$W$23,Regelungszeit!$X$22,Regelungszeit!$X$23)))))))))</f>
        <v>#N/A</v>
      </c>
      <c r="AL129" s="81" t="e">
        <f>IF(($AH129+AL$15)&lt;Regelungszeit!$W$15,Regelungszeit!$X$14,IF(($AH129+AL$15)&lt;Regelungszeit!$W$16,Regelungszeit!$X$15,IF(($AH129+AL$15)&lt;Regelungszeit!$W$17,Regelungszeit!$X$16,IF(($AH129+AL$15)&lt;Regelungszeit!$W$18,Regelungszeit!$X$17,IF(($AH129+AL$15)&lt;Regelungszeit!$W$19,Regelungszeit!$X$18,IF(($AH129+AL$15)&lt;Regelungszeit!$W$20,Regelungszeit!$X$19,IF(($AH129+AL$15)&lt;Regelungszeit!$W$21,Regelungszeit!$X$20,IF(($AH129+AL$15)&lt;Regelungszeit!$W$22,Regelungszeit!$X$21,IF(($AH129+AL$15)&lt;Regelungszeit!$W$23,Regelungszeit!$X$22,Regelungszeit!$X$23)))))))))</f>
        <v>#N/A</v>
      </c>
      <c r="AM129" s="81" t="e">
        <f>IF(($AH129+AM$15)&lt;Regelungszeit!$W$15,Regelungszeit!$X$14,IF(($AH129+AM$15)&lt;Regelungszeit!$W$16,Regelungszeit!$X$15,IF(($AH129+AM$15)&lt;Regelungszeit!$W$17,Regelungszeit!$X$16,IF(($AH129+AM$15)&lt;Regelungszeit!$W$18,Regelungszeit!$X$17,IF(($AH129+AM$15)&lt;Regelungszeit!$W$19,Regelungszeit!$X$18,IF(($AH129+AM$15)&lt;Regelungszeit!$W$20,Regelungszeit!$X$19,IF(($AH129+AM$15)&lt;Regelungszeit!$W$21,Regelungszeit!$X$20,IF(($AH129+AM$15)&lt;Regelungszeit!$W$22,Regelungszeit!$X$21,IF(($AH129+AM$15)&lt;Regelungszeit!$W$23,Regelungszeit!$X$22,Regelungszeit!$X$23)))))))))</f>
        <v>#N/A</v>
      </c>
      <c r="AN129" s="81" t="e">
        <f>IF(($AH129+AN$15)&lt;Regelungszeit!$W$15,Regelungszeit!$X$14,IF(($AH129+AN$15)&lt;Regelungszeit!$W$16,Regelungszeit!$X$15,IF(($AH129+AN$15)&lt;Regelungszeit!$W$17,Regelungszeit!$X$16,IF(($AH129+AN$15)&lt;Regelungszeit!$W$18,Regelungszeit!$X$17,IF(($AH129+AN$15)&lt;Regelungszeit!$W$19,Regelungszeit!$X$18,IF(($AH129+AN$15)&lt;Regelungszeit!$W$20,Regelungszeit!$X$19,IF(($AH129+AN$15)&lt;Regelungszeit!$W$21,Regelungszeit!$X$20,IF(($AH129+AN$15)&lt;Regelungszeit!$W$22,Regelungszeit!$X$21,IF(($AH129+AN$15)&lt;Regelungszeit!$W$23,Regelungszeit!$X$22,Regelungszeit!$X$23)))))))))</f>
        <v>#N/A</v>
      </c>
      <c r="AO129" s="81" t="e">
        <f>IF(($AH129+AO$15)&lt;Regelungszeit!$W$15,Regelungszeit!$X$14,IF(($AH129+AO$15)&lt;Regelungszeit!$W$16,Regelungszeit!$X$15,IF(($AH129+AO$15)&lt;Regelungszeit!$W$17,Regelungszeit!$X$16,IF(($AH129+AO$15)&lt;Regelungszeit!$W$18,Regelungszeit!$X$17,IF(($AH129+AO$15)&lt;Regelungszeit!$W$19,Regelungszeit!$X$18,IF(($AH129+AO$15)&lt;Regelungszeit!$W$20,Regelungszeit!$X$19,IF(($AH129+AO$15)&lt;Regelungszeit!$W$21,Regelungszeit!$X$20,IF(($AH129+AO$15)&lt;Regelungszeit!$W$22,Regelungszeit!$X$21,IF(($AH129+AO$15)&lt;Regelungszeit!$W$23,Regelungszeit!$X$22,Regelungszeit!$X$23)))))))))</f>
        <v>#N/A</v>
      </c>
      <c r="AP129" s="81" t="e">
        <f>IF(($AH129+AP$15)&lt;Regelungszeit!$W$15,Regelungszeit!$X$14,IF(($AH129+AP$15)&lt;Regelungszeit!$W$16,Regelungszeit!$X$15,IF(($AH129+AP$15)&lt;Regelungszeit!$W$17,Regelungszeit!$X$16,IF(($AH129+AP$15)&lt;Regelungszeit!$W$18,Regelungszeit!$X$17,IF(($AH129+AP$15)&lt;Regelungszeit!$W$19,Regelungszeit!$X$18,IF(($AH129+AP$15)&lt;Regelungszeit!$W$20,Regelungszeit!$X$19,IF(($AH129+AP$15)&lt;Regelungszeit!$W$21,Regelungszeit!$X$20,IF(($AH129+AP$15)&lt;Regelungszeit!$W$22,Regelungszeit!$X$21,IF(($AH129+AP$15)&lt;Regelungszeit!$W$23,Regelungszeit!$X$22,Regelungszeit!$X$23)))))))))</f>
        <v>#N/A</v>
      </c>
      <c r="AQ129" s="81" t="e">
        <f>IF(($AH129+AQ$15)&lt;Regelungszeit!$W$15,Regelungszeit!$X$14,IF(($AH129+AQ$15)&lt;Regelungszeit!$W$16,Regelungszeit!$X$15,IF(($AH129+AQ$15)&lt;Regelungszeit!$W$17,Regelungszeit!$X$16,IF(($AH129+AQ$15)&lt;Regelungszeit!$W$18,Regelungszeit!$X$17,IF(($AH129+AQ$15)&lt;Regelungszeit!$W$19,Regelungszeit!$X$18,IF(($AH129+AQ$15)&lt;Regelungszeit!$W$20,Regelungszeit!$X$19,IF(($AH129+AQ$15)&lt;Regelungszeit!$W$21,Regelungszeit!$X$20,IF(($AH129+AQ$15)&lt;Regelungszeit!$W$22,Regelungszeit!$X$21,IF(($AH129+AQ$15)&lt;Regelungszeit!$W$23,Regelungszeit!$X$22,Regelungszeit!$X$23)))))))))</f>
        <v>#N/A</v>
      </c>
      <c r="AR129" s="81" t="e">
        <f>IF(($AH129+AR$15)&lt;Regelungszeit!$W$15,Regelungszeit!$X$14,IF(($AH129+AR$15)&lt;Regelungszeit!$W$16,Regelungszeit!$X$15,IF(($AH129+AR$15)&lt;Regelungszeit!$W$17,Regelungszeit!$X$16,IF(($AH129+AR$15)&lt;Regelungszeit!$W$18,Regelungszeit!$X$17,IF(($AH129+AR$15)&lt;Regelungszeit!$W$19,Regelungszeit!$X$18,IF(($AH129+AR$15)&lt;Regelungszeit!$W$20,Regelungszeit!$X$19,IF(($AH129+AR$15)&lt;Regelungszeit!$W$21,Regelungszeit!$X$20,IF(($AH129+AR$15)&lt;Regelungszeit!$W$22,Regelungszeit!$X$21,IF(($AH129+AR$15)&lt;Regelungszeit!$W$23,Regelungszeit!$X$22,Regelungszeit!$X$23)))))))))</f>
        <v>#N/A</v>
      </c>
      <c r="AS129" s="81" t="e">
        <f>IF(($AH129+AS$15)&lt;Regelungszeit!$W$15,Regelungszeit!$X$14,IF(($AH129+AS$15)&lt;Regelungszeit!$W$16,Regelungszeit!$X$15,IF(($AH129+AS$15)&lt;Regelungszeit!$W$17,Regelungszeit!$X$16,IF(($AH129+AS$15)&lt;Regelungszeit!$W$18,Regelungszeit!$X$17,IF(($AH129+AS$15)&lt;Regelungszeit!$W$19,Regelungszeit!$X$18,IF(($AH129+AS$15)&lt;Regelungszeit!$W$20,Regelungszeit!$X$19,IF(($AH129+AS$15)&lt;Regelungszeit!$W$21,Regelungszeit!$X$20,IF(($AH129+AS$15)&lt;Regelungszeit!$W$22,Regelungszeit!$X$21,IF(($AH129+AS$15)&lt;Regelungszeit!$W$23,Regelungszeit!$X$22,Regelungszeit!$X$23)))))))))</f>
        <v>#N/A</v>
      </c>
      <c r="AT129" s="81" t="e">
        <f>IF(($AH129+AT$15)&lt;Regelungszeit!$W$15,Regelungszeit!$X$14,IF(($AH129+AT$15)&lt;Regelungszeit!$W$16,Regelungszeit!$X$15,IF(($AH129+AT$15)&lt;Regelungszeit!$W$17,Regelungszeit!$X$16,IF(($AH129+AT$15)&lt;Regelungszeit!$W$18,Regelungszeit!$X$17,IF(($AH129+AT$15)&lt;Regelungszeit!$W$19,Regelungszeit!$X$18,IF(($AH129+AT$15)&lt;Regelungszeit!$W$20,Regelungszeit!$X$19,IF(($AH129+AT$15)&lt;Regelungszeit!$W$21,Regelungszeit!$X$20,IF(($AH129+AT$15)&lt;Regelungszeit!$W$22,Regelungszeit!$X$21,IF(($AH129+AT$15)&lt;Regelungszeit!$W$23,Regelungszeit!$X$22,Regelungszeit!$X$23)))))))))</f>
        <v>#N/A</v>
      </c>
      <c r="AU129" s="81" t="e">
        <f>IF(($AH129+AU$15)&lt;Regelungszeit!$W$15,Regelungszeit!$X$14,IF(($AH129+AU$15)&lt;Regelungszeit!$W$16,Regelungszeit!$X$15,IF(($AH129+AU$15)&lt;Regelungszeit!$W$17,Regelungszeit!$X$16,IF(($AH129+AU$15)&lt;Regelungszeit!$W$18,Regelungszeit!$X$17,IF(($AH129+AU$15)&lt;Regelungszeit!$W$19,Regelungszeit!$X$18,IF(($AH129+AU$15)&lt;Regelungszeit!$W$20,Regelungszeit!$X$19,IF(($AH129+AU$15)&lt;Regelungszeit!$W$21,Regelungszeit!$X$20,IF(($AH129+AU$15)&lt;Regelungszeit!$W$22,Regelungszeit!$X$21,IF(($AH129+AU$15)&lt;Regelungszeit!$W$23,Regelungszeit!$X$22,Regelungszeit!$X$23)))))))))</f>
        <v>#N/A</v>
      </c>
      <c r="AV129" s="81" t="e">
        <f>IF(($AH129+AV$15)&lt;Regelungszeit!$W$15,Regelungszeit!$X$14,IF(($AH129+AV$15)&lt;Regelungszeit!$W$16,Regelungszeit!$X$15,IF(($AH129+AV$15)&lt;Regelungszeit!$W$17,Regelungszeit!$X$16,IF(($AH129+AV$15)&lt;Regelungszeit!$W$18,Regelungszeit!$X$17,IF(($AH129+AV$15)&lt;Regelungszeit!$W$19,Regelungszeit!$X$18,IF(($AH129+AV$15)&lt;Regelungszeit!$W$20,Regelungszeit!$X$19,IF(($AH129+AV$15)&lt;Regelungszeit!$W$21,Regelungszeit!$X$20,IF(($AH129+AV$15)&lt;Regelungszeit!$W$22,Regelungszeit!$X$21,IF(($AH129+AV$15)&lt;Regelungszeit!$W$23,Regelungszeit!$X$22,Regelungszeit!$X$23)))))))))</f>
        <v>#N/A</v>
      </c>
      <c r="AW129" s="81" t="e">
        <f>IF(($AH129+AW$15)&lt;Regelungszeit!$W$15,Regelungszeit!$X$14,IF(($AH129+AW$15)&lt;Regelungszeit!$W$16,Regelungszeit!$X$15,IF(($AH129+AW$15)&lt;Regelungszeit!$W$17,Regelungszeit!$X$16,IF(($AH129+AW$15)&lt;Regelungszeit!$W$18,Regelungszeit!$X$17,IF(($AH129+AW$15)&lt;Regelungszeit!$W$19,Regelungszeit!$X$18,IF(($AH129+AW$15)&lt;Regelungszeit!$W$20,Regelungszeit!$X$19,IF(($AH129+AW$15)&lt;Regelungszeit!$W$21,Regelungszeit!$X$20,IF(($AH129+AW$15)&lt;Regelungszeit!$W$22,Regelungszeit!$X$21,IF(($AH129+AW$15)&lt;Regelungszeit!$W$23,Regelungszeit!$X$22,Regelungszeit!$X$23)))))))))</f>
        <v>#N/A</v>
      </c>
      <c r="AX129" s="82" t="e">
        <f t="shared" si="31"/>
        <v>#N/A</v>
      </c>
    </row>
    <row r="130" spans="1:50">
      <c r="A130" s="56" t="e">
        <f>IF(B130=Regelungszeit!$F$31,"Ende Regelung",IF(B130=Regelungszeit!$F$32,"Ende Hochfahrrampe",""))</f>
        <v>#N/A</v>
      </c>
      <c r="B130" s="57">
        <v>116</v>
      </c>
      <c r="C130" s="58" t="e">
        <f t="shared" si="34"/>
        <v>#N/A</v>
      </c>
      <c r="D130" s="59" t="e">
        <f t="shared" si="35"/>
        <v>#N/A</v>
      </c>
      <c r="E130" s="155"/>
      <c r="F130" s="247" t="e">
        <f>MATCH(INT(C130),Zuteilung!A:A,0)</f>
        <v>#N/A</v>
      </c>
      <c r="G130" s="61" t="e">
        <f>IF(OR(C130&lt;INDEX(Zuteilung!C:C,F130),C130&gt;INDEX(Zuteilung!D:D,F130)),FALSE,TRUE)</f>
        <v>#N/A</v>
      </c>
      <c r="H130" s="60" t="e">
        <f>IF(B130&lt;=Regelungszeit!$F$32,H129+Regelungszeit!$F$28,"")</f>
        <v>#N/A</v>
      </c>
      <c r="I130" s="60"/>
      <c r="J130" s="60"/>
      <c r="K130" s="60"/>
      <c r="L130" s="61" t="e">
        <f t="shared" si="36"/>
        <v>#N/A</v>
      </c>
      <c r="M130" s="106" t="e">
        <f t="shared" si="38"/>
        <v>#N/A</v>
      </c>
      <c r="N130" s="61" t="e">
        <f>IF(M130="","",IF(M130=1,0,IF(M130=1,0,Dateneingabe!$G$10*M130)))</f>
        <v>#N/A</v>
      </c>
      <c r="O130" s="252">
        <f t="shared" si="28"/>
        <v>0</v>
      </c>
      <c r="P130" s="63">
        <f>IF(O130="","",O130*(Dateneingabe!$G$10/100))</f>
        <v>0</v>
      </c>
      <c r="Q130" s="63">
        <f t="shared" si="29"/>
        <v>0</v>
      </c>
      <c r="R130" s="63" t="e">
        <f>IF(C130="","",IF(Dateneingabe!$G$17&lt;40909,Zeitreihe!P130,Zeitreihe!Q130))</f>
        <v>#N/A</v>
      </c>
      <c r="S130" s="68" t="str">
        <f>IF($T$14=0,"",IF(H130="","",IF(E130="","Ist-Arbeit fehlt",IF(L130&gt;Dateneingabe!$G$8,"Ist-Arbeit unplausibel",""))))</f>
        <v/>
      </c>
      <c r="T130" s="30">
        <f t="shared" si="37"/>
        <v>0</v>
      </c>
      <c r="U130" s="30">
        <f t="shared" si="25"/>
        <v>0</v>
      </c>
      <c r="X130" s="80"/>
      <c r="Y130" s="79"/>
      <c r="Z130" s="81"/>
      <c r="AA130" s="81"/>
      <c r="AB130" s="81"/>
      <c r="AC130" s="81"/>
      <c r="AD130" s="81"/>
      <c r="AE130" s="81"/>
      <c r="AF130" s="30" t="e">
        <f t="shared" si="39"/>
        <v>#N/A</v>
      </c>
      <c r="AG130" s="80" t="e">
        <f t="shared" si="30"/>
        <v>#N/A</v>
      </c>
      <c r="AH130" s="79" t="e">
        <f t="shared" si="40"/>
        <v>#N/A</v>
      </c>
      <c r="AI130" s="81" t="e">
        <f>IF(($AH130+AI$15)&lt;Regelungszeit!$W$15,Regelungszeit!$X$14,IF(($AH130+AI$15)&lt;Regelungszeit!$W$16,Regelungszeit!$X$15,IF(($AH130+AI$15)&lt;Regelungszeit!$W$17,Regelungszeit!$X$16,IF(($AH130+AI$15)&lt;Regelungszeit!$W$18,Regelungszeit!$X$17,IF(($AH130+AI$15)&lt;Regelungszeit!$W$19,Regelungszeit!$X$18,IF(($AH130+AI$15)&lt;Regelungszeit!$W$20,Regelungszeit!$X$19,IF(($AH130+AI$15)&lt;Regelungszeit!$W$21,Regelungszeit!$X$20,IF(($AH130+AI$15)&lt;Regelungszeit!$W$22,Regelungszeit!$X$21,IF(($AH130+AI$15)&lt;Regelungszeit!$W$23,Regelungszeit!$X$22,Regelungszeit!$X$23)))))))))</f>
        <v>#N/A</v>
      </c>
      <c r="AJ130" s="81" t="e">
        <f>IF(($AH130+AJ$15)&lt;Regelungszeit!$W$15,Regelungszeit!$X$14,IF(($AH130+AJ$15)&lt;Regelungszeit!$W$16,Regelungszeit!$X$15,IF(($AH130+AJ$15)&lt;Regelungszeit!$W$17,Regelungszeit!$X$16,IF(($AH130+AJ$15)&lt;Regelungszeit!$W$18,Regelungszeit!$X$17,IF(($AH130+AJ$15)&lt;Regelungszeit!$W$19,Regelungszeit!$X$18,IF(($AH130+AJ$15)&lt;Regelungszeit!$W$20,Regelungszeit!$X$19,IF(($AH130+AJ$15)&lt;Regelungszeit!$W$21,Regelungszeit!$X$20,IF(($AH130+AJ$15)&lt;Regelungszeit!$W$22,Regelungszeit!$X$21,IF(($AH130+AJ$15)&lt;Regelungszeit!$W$23,Regelungszeit!$X$22,Regelungszeit!$X$23)))))))))</f>
        <v>#N/A</v>
      </c>
      <c r="AK130" s="81" t="e">
        <f>IF(($AH130+AK$15)&lt;Regelungszeit!$W$15,Regelungszeit!$X$14,IF(($AH130+AK$15)&lt;Regelungszeit!$W$16,Regelungszeit!$X$15,IF(($AH130+AK$15)&lt;Regelungszeit!$W$17,Regelungszeit!$X$16,IF(($AH130+AK$15)&lt;Regelungszeit!$W$18,Regelungszeit!$X$17,IF(($AH130+AK$15)&lt;Regelungszeit!$W$19,Regelungszeit!$X$18,IF(($AH130+AK$15)&lt;Regelungszeit!$W$20,Regelungszeit!$X$19,IF(($AH130+AK$15)&lt;Regelungszeit!$W$21,Regelungszeit!$X$20,IF(($AH130+AK$15)&lt;Regelungszeit!$W$22,Regelungszeit!$X$21,IF(($AH130+AK$15)&lt;Regelungszeit!$W$23,Regelungszeit!$X$22,Regelungszeit!$X$23)))))))))</f>
        <v>#N/A</v>
      </c>
      <c r="AL130" s="81" t="e">
        <f>IF(($AH130+AL$15)&lt;Regelungszeit!$W$15,Regelungszeit!$X$14,IF(($AH130+AL$15)&lt;Regelungszeit!$W$16,Regelungszeit!$X$15,IF(($AH130+AL$15)&lt;Regelungszeit!$W$17,Regelungszeit!$X$16,IF(($AH130+AL$15)&lt;Regelungszeit!$W$18,Regelungszeit!$X$17,IF(($AH130+AL$15)&lt;Regelungszeit!$W$19,Regelungszeit!$X$18,IF(($AH130+AL$15)&lt;Regelungszeit!$W$20,Regelungszeit!$X$19,IF(($AH130+AL$15)&lt;Regelungszeit!$W$21,Regelungszeit!$X$20,IF(($AH130+AL$15)&lt;Regelungszeit!$W$22,Regelungszeit!$X$21,IF(($AH130+AL$15)&lt;Regelungszeit!$W$23,Regelungszeit!$X$22,Regelungszeit!$X$23)))))))))</f>
        <v>#N/A</v>
      </c>
      <c r="AM130" s="81" t="e">
        <f>IF(($AH130+AM$15)&lt;Regelungszeit!$W$15,Regelungszeit!$X$14,IF(($AH130+AM$15)&lt;Regelungszeit!$W$16,Regelungszeit!$X$15,IF(($AH130+AM$15)&lt;Regelungszeit!$W$17,Regelungszeit!$X$16,IF(($AH130+AM$15)&lt;Regelungszeit!$W$18,Regelungszeit!$X$17,IF(($AH130+AM$15)&lt;Regelungszeit!$W$19,Regelungszeit!$X$18,IF(($AH130+AM$15)&lt;Regelungszeit!$W$20,Regelungszeit!$X$19,IF(($AH130+AM$15)&lt;Regelungszeit!$W$21,Regelungszeit!$X$20,IF(($AH130+AM$15)&lt;Regelungszeit!$W$22,Regelungszeit!$X$21,IF(($AH130+AM$15)&lt;Regelungszeit!$W$23,Regelungszeit!$X$22,Regelungszeit!$X$23)))))))))</f>
        <v>#N/A</v>
      </c>
      <c r="AN130" s="81" t="e">
        <f>IF(($AH130+AN$15)&lt;Regelungszeit!$W$15,Regelungszeit!$X$14,IF(($AH130+AN$15)&lt;Regelungszeit!$W$16,Regelungszeit!$X$15,IF(($AH130+AN$15)&lt;Regelungszeit!$W$17,Regelungszeit!$X$16,IF(($AH130+AN$15)&lt;Regelungszeit!$W$18,Regelungszeit!$X$17,IF(($AH130+AN$15)&lt;Regelungszeit!$W$19,Regelungszeit!$X$18,IF(($AH130+AN$15)&lt;Regelungszeit!$W$20,Regelungszeit!$X$19,IF(($AH130+AN$15)&lt;Regelungszeit!$W$21,Regelungszeit!$X$20,IF(($AH130+AN$15)&lt;Regelungszeit!$W$22,Regelungszeit!$X$21,IF(($AH130+AN$15)&lt;Regelungszeit!$W$23,Regelungszeit!$X$22,Regelungszeit!$X$23)))))))))</f>
        <v>#N/A</v>
      </c>
      <c r="AO130" s="81" t="e">
        <f>IF(($AH130+AO$15)&lt;Regelungszeit!$W$15,Regelungszeit!$X$14,IF(($AH130+AO$15)&lt;Regelungszeit!$W$16,Regelungszeit!$X$15,IF(($AH130+AO$15)&lt;Regelungszeit!$W$17,Regelungszeit!$X$16,IF(($AH130+AO$15)&lt;Regelungszeit!$W$18,Regelungszeit!$X$17,IF(($AH130+AO$15)&lt;Regelungszeit!$W$19,Regelungszeit!$X$18,IF(($AH130+AO$15)&lt;Regelungszeit!$W$20,Regelungszeit!$X$19,IF(($AH130+AO$15)&lt;Regelungszeit!$W$21,Regelungszeit!$X$20,IF(($AH130+AO$15)&lt;Regelungszeit!$W$22,Regelungszeit!$X$21,IF(($AH130+AO$15)&lt;Regelungszeit!$W$23,Regelungszeit!$X$22,Regelungszeit!$X$23)))))))))</f>
        <v>#N/A</v>
      </c>
      <c r="AP130" s="81" t="e">
        <f>IF(($AH130+AP$15)&lt;Regelungszeit!$W$15,Regelungszeit!$X$14,IF(($AH130+AP$15)&lt;Regelungszeit!$W$16,Regelungszeit!$X$15,IF(($AH130+AP$15)&lt;Regelungszeit!$W$17,Regelungszeit!$X$16,IF(($AH130+AP$15)&lt;Regelungszeit!$W$18,Regelungszeit!$X$17,IF(($AH130+AP$15)&lt;Regelungszeit!$W$19,Regelungszeit!$X$18,IF(($AH130+AP$15)&lt;Regelungszeit!$W$20,Regelungszeit!$X$19,IF(($AH130+AP$15)&lt;Regelungszeit!$W$21,Regelungszeit!$X$20,IF(($AH130+AP$15)&lt;Regelungszeit!$W$22,Regelungszeit!$X$21,IF(($AH130+AP$15)&lt;Regelungszeit!$W$23,Regelungszeit!$X$22,Regelungszeit!$X$23)))))))))</f>
        <v>#N/A</v>
      </c>
      <c r="AQ130" s="81" t="e">
        <f>IF(($AH130+AQ$15)&lt;Regelungszeit!$W$15,Regelungszeit!$X$14,IF(($AH130+AQ$15)&lt;Regelungszeit!$W$16,Regelungszeit!$X$15,IF(($AH130+AQ$15)&lt;Regelungszeit!$W$17,Regelungszeit!$X$16,IF(($AH130+AQ$15)&lt;Regelungszeit!$W$18,Regelungszeit!$X$17,IF(($AH130+AQ$15)&lt;Regelungszeit!$W$19,Regelungszeit!$X$18,IF(($AH130+AQ$15)&lt;Regelungszeit!$W$20,Regelungszeit!$X$19,IF(($AH130+AQ$15)&lt;Regelungszeit!$W$21,Regelungszeit!$X$20,IF(($AH130+AQ$15)&lt;Regelungszeit!$W$22,Regelungszeit!$X$21,IF(($AH130+AQ$15)&lt;Regelungszeit!$W$23,Regelungszeit!$X$22,Regelungszeit!$X$23)))))))))</f>
        <v>#N/A</v>
      </c>
      <c r="AR130" s="81" t="e">
        <f>IF(($AH130+AR$15)&lt;Regelungszeit!$W$15,Regelungszeit!$X$14,IF(($AH130+AR$15)&lt;Regelungszeit!$W$16,Regelungszeit!$X$15,IF(($AH130+AR$15)&lt;Regelungszeit!$W$17,Regelungszeit!$X$16,IF(($AH130+AR$15)&lt;Regelungszeit!$W$18,Regelungszeit!$X$17,IF(($AH130+AR$15)&lt;Regelungszeit!$W$19,Regelungszeit!$X$18,IF(($AH130+AR$15)&lt;Regelungszeit!$W$20,Regelungszeit!$X$19,IF(($AH130+AR$15)&lt;Regelungszeit!$W$21,Regelungszeit!$X$20,IF(($AH130+AR$15)&lt;Regelungszeit!$W$22,Regelungszeit!$X$21,IF(($AH130+AR$15)&lt;Regelungszeit!$W$23,Regelungszeit!$X$22,Regelungszeit!$X$23)))))))))</f>
        <v>#N/A</v>
      </c>
      <c r="AS130" s="81" t="e">
        <f>IF(($AH130+AS$15)&lt;Regelungszeit!$W$15,Regelungszeit!$X$14,IF(($AH130+AS$15)&lt;Regelungszeit!$W$16,Regelungszeit!$X$15,IF(($AH130+AS$15)&lt;Regelungszeit!$W$17,Regelungszeit!$X$16,IF(($AH130+AS$15)&lt;Regelungszeit!$W$18,Regelungszeit!$X$17,IF(($AH130+AS$15)&lt;Regelungszeit!$W$19,Regelungszeit!$X$18,IF(($AH130+AS$15)&lt;Regelungszeit!$W$20,Regelungszeit!$X$19,IF(($AH130+AS$15)&lt;Regelungszeit!$W$21,Regelungszeit!$X$20,IF(($AH130+AS$15)&lt;Regelungszeit!$W$22,Regelungszeit!$X$21,IF(($AH130+AS$15)&lt;Regelungszeit!$W$23,Regelungszeit!$X$22,Regelungszeit!$X$23)))))))))</f>
        <v>#N/A</v>
      </c>
      <c r="AT130" s="81" t="e">
        <f>IF(($AH130+AT$15)&lt;Regelungszeit!$W$15,Regelungszeit!$X$14,IF(($AH130+AT$15)&lt;Regelungszeit!$W$16,Regelungszeit!$X$15,IF(($AH130+AT$15)&lt;Regelungszeit!$W$17,Regelungszeit!$X$16,IF(($AH130+AT$15)&lt;Regelungszeit!$W$18,Regelungszeit!$X$17,IF(($AH130+AT$15)&lt;Regelungszeit!$W$19,Regelungszeit!$X$18,IF(($AH130+AT$15)&lt;Regelungszeit!$W$20,Regelungszeit!$X$19,IF(($AH130+AT$15)&lt;Regelungszeit!$W$21,Regelungszeit!$X$20,IF(($AH130+AT$15)&lt;Regelungszeit!$W$22,Regelungszeit!$X$21,IF(($AH130+AT$15)&lt;Regelungszeit!$W$23,Regelungszeit!$X$22,Regelungszeit!$X$23)))))))))</f>
        <v>#N/A</v>
      </c>
      <c r="AU130" s="81" t="e">
        <f>IF(($AH130+AU$15)&lt;Regelungszeit!$W$15,Regelungszeit!$X$14,IF(($AH130+AU$15)&lt;Regelungszeit!$W$16,Regelungszeit!$X$15,IF(($AH130+AU$15)&lt;Regelungszeit!$W$17,Regelungszeit!$X$16,IF(($AH130+AU$15)&lt;Regelungszeit!$W$18,Regelungszeit!$X$17,IF(($AH130+AU$15)&lt;Regelungszeit!$W$19,Regelungszeit!$X$18,IF(($AH130+AU$15)&lt;Regelungszeit!$W$20,Regelungszeit!$X$19,IF(($AH130+AU$15)&lt;Regelungszeit!$W$21,Regelungszeit!$X$20,IF(($AH130+AU$15)&lt;Regelungszeit!$W$22,Regelungszeit!$X$21,IF(($AH130+AU$15)&lt;Regelungszeit!$W$23,Regelungszeit!$X$22,Regelungszeit!$X$23)))))))))</f>
        <v>#N/A</v>
      </c>
      <c r="AV130" s="81" t="e">
        <f>IF(($AH130+AV$15)&lt;Regelungszeit!$W$15,Regelungszeit!$X$14,IF(($AH130+AV$15)&lt;Regelungszeit!$W$16,Regelungszeit!$X$15,IF(($AH130+AV$15)&lt;Regelungszeit!$W$17,Regelungszeit!$X$16,IF(($AH130+AV$15)&lt;Regelungszeit!$W$18,Regelungszeit!$X$17,IF(($AH130+AV$15)&lt;Regelungszeit!$W$19,Regelungszeit!$X$18,IF(($AH130+AV$15)&lt;Regelungszeit!$W$20,Regelungszeit!$X$19,IF(($AH130+AV$15)&lt;Regelungszeit!$W$21,Regelungszeit!$X$20,IF(($AH130+AV$15)&lt;Regelungszeit!$W$22,Regelungszeit!$X$21,IF(($AH130+AV$15)&lt;Regelungszeit!$W$23,Regelungszeit!$X$22,Regelungszeit!$X$23)))))))))</f>
        <v>#N/A</v>
      </c>
      <c r="AW130" s="81" t="e">
        <f>IF(($AH130+AW$15)&lt;Regelungszeit!$W$15,Regelungszeit!$X$14,IF(($AH130+AW$15)&lt;Regelungszeit!$W$16,Regelungszeit!$X$15,IF(($AH130+AW$15)&lt;Regelungszeit!$W$17,Regelungszeit!$X$16,IF(($AH130+AW$15)&lt;Regelungszeit!$W$18,Regelungszeit!$X$17,IF(($AH130+AW$15)&lt;Regelungszeit!$W$19,Regelungszeit!$X$18,IF(($AH130+AW$15)&lt;Regelungszeit!$W$20,Regelungszeit!$X$19,IF(($AH130+AW$15)&lt;Regelungszeit!$W$21,Regelungszeit!$X$20,IF(($AH130+AW$15)&lt;Regelungszeit!$W$22,Regelungszeit!$X$21,IF(($AH130+AW$15)&lt;Regelungszeit!$W$23,Regelungszeit!$X$22,Regelungszeit!$X$23)))))))))</f>
        <v>#N/A</v>
      </c>
      <c r="AX130" s="82" t="e">
        <f t="shared" si="31"/>
        <v>#N/A</v>
      </c>
    </row>
    <row r="131" spans="1:50">
      <c r="A131" s="56" t="e">
        <f>IF(B131=Regelungszeit!$F$31,"Ende Regelung",IF(B131=Regelungszeit!$F$32,"Ende Hochfahrrampe",""))</f>
        <v>#N/A</v>
      </c>
      <c r="B131" s="57">
        <v>117</v>
      </c>
      <c r="C131" s="58" t="e">
        <f t="shared" si="34"/>
        <v>#N/A</v>
      </c>
      <c r="D131" s="59" t="e">
        <f t="shared" si="35"/>
        <v>#N/A</v>
      </c>
      <c r="E131" s="155"/>
      <c r="F131" s="247" t="e">
        <f>MATCH(INT(C131),Zuteilung!A:A,0)</f>
        <v>#N/A</v>
      </c>
      <c r="G131" s="61" t="e">
        <f>IF(OR(C131&lt;INDEX(Zuteilung!C:C,F131),C131&gt;INDEX(Zuteilung!D:D,F131)),FALSE,TRUE)</f>
        <v>#N/A</v>
      </c>
      <c r="H131" s="60" t="e">
        <f>IF(B131&lt;=Regelungszeit!$F$32,H130+Regelungszeit!$F$28,"")</f>
        <v>#N/A</v>
      </c>
      <c r="I131" s="60"/>
      <c r="J131" s="60"/>
      <c r="K131" s="60"/>
      <c r="L131" s="61" t="e">
        <f t="shared" si="36"/>
        <v>#N/A</v>
      </c>
      <c r="M131" s="106" t="e">
        <f t="shared" si="38"/>
        <v>#N/A</v>
      </c>
      <c r="N131" s="61" t="e">
        <f>IF(M131="","",IF(M131=1,0,IF(M131=1,0,Dateneingabe!$G$10*M131)))</f>
        <v>#N/A</v>
      </c>
      <c r="O131" s="252">
        <f t="shared" si="28"/>
        <v>0</v>
      </c>
      <c r="P131" s="63">
        <f>IF(O131="","",O131*(Dateneingabe!$G$10/100))</f>
        <v>0</v>
      </c>
      <c r="Q131" s="63">
        <f t="shared" si="29"/>
        <v>0</v>
      </c>
      <c r="R131" s="63" t="e">
        <f>IF(C131="","",IF(Dateneingabe!$G$17&lt;40909,Zeitreihe!P131,Zeitreihe!Q131))</f>
        <v>#N/A</v>
      </c>
      <c r="S131" s="68" t="str">
        <f>IF($T$14=0,"",IF(H131="","",IF(E131="","Ist-Arbeit fehlt",IF(L131&gt;Dateneingabe!$G$8,"Ist-Arbeit unplausibel",""))))</f>
        <v/>
      </c>
      <c r="T131" s="30">
        <f t="shared" si="37"/>
        <v>0</v>
      </c>
      <c r="U131" s="30">
        <f t="shared" si="25"/>
        <v>0</v>
      </c>
      <c r="X131" s="80"/>
      <c r="Y131" s="79"/>
      <c r="Z131" s="81"/>
      <c r="AA131" s="81"/>
      <c r="AB131" s="81"/>
      <c r="AC131" s="81"/>
      <c r="AD131" s="81"/>
      <c r="AE131" s="81"/>
      <c r="AF131" s="30" t="e">
        <f t="shared" si="39"/>
        <v>#N/A</v>
      </c>
      <c r="AG131" s="80" t="e">
        <f t="shared" si="30"/>
        <v>#N/A</v>
      </c>
      <c r="AH131" s="79" t="e">
        <f t="shared" si="40"/>
        <v>#N/A</v>
      </c>
      <c r="AI131" s="81" t="e">
        <f>IF(($AH131+AI$15)&lt;Regelungszeit!$W$15,Regelungszeit!$X$14,IF(($AH131+AI$15)&lt;Regelungszeit!$W$16,Regelungszeit!$X$15,IF(($AH131+AI$15)&lt;Regelungszeit!$W$17,Regelungszeit!$X$16,IF(($AH131+AI$15)&lt;Regelungszeit!$W$18,Regelungszeit!$X$17,IF(($AH131+AI$15)&lt;Regelungszeit!$W$19,Regelungszeit!$X$18,IF(($AH131+AI$15)&lt;Regelungszeit!$W$20,Regelungszeit!$X$19,IF(($AH131+AI$15)&lt;Regelungszeit!$W$21,Regelungszeit!$X$20,IF(($AH131+AI$15)&lt;Regelungszeit!$W$22,Regelungszeit!$X$21,IF(($AH131+AI$15)&lt;Regelungszeit!$W$23,Regelungszeit!$X$22,Regelungszeit!$X$23)))))))))</f>
        <v>#N/A</v>
      </c>
      <c r="AJ131" s="81" t="e">
        <f>IF(($AH131+AJ$15)&lt;Regelungszeit!$W$15,Regelungszeit!$X$14,IF(($AH131+AJ$15)&lt;Regelungszeit!$W$16,Regelungszeit!$X$15,IF(($AH131+AJ$15)&lt;Regelungszeit!$W$17,Regelungszeit!$X$16,IF(($AH131+AJ$15)&lt;Regelungszeit!$W$18,Regelungszeit!$X$17,IF(($AH131+AJ$15)&lt;Regelungszeit!$W$19,Regelungszeit!$X$18,IF(($AH131+AJ$15)&lt;Regelungszeit!$W$20,Regelungszeit!$X$19,IF(($AH131+AJ$15)&lt;Regelungszeit!$W$21,Regelungszeit!$X$20,IF(($AH131+AJ$15)&lt;Regelungszeit!$W$22,Regelungszeit!$X$21,IF(($AH131+AJ$15)&lt;Regelungszeit!$W$23,Regelungszeit!$X$22,Regelungszeit!$X$23)))))))))</f>
        <v>#N/A</v>
      </c>
      <c r="AK131" s="81" t="e">
        <f>IF(($AH131+AK$15)&lt;Regelungszeit!$W$15,Regelungszeit!$X$14,IF(($AH131+AK$15)&lt;Regelungszeit!$W$16,Regelungszeit!$X$15,IF(($AH131+AK$15)&lt;Regelungszeit!$W$17,Regelungszeit!$X$16,IF(($AH131+AK$15)&lt;Regelungszeit!$W$18,Regelungszeit!$X$17,IF(($AH131+AK$15)&lt;Regelungszeit!$W$19,Regelungszeit!$X$18,IF(($AH131+AK$15)&lt;Regelungszeit!$W$20,Regelungszeit!$X$19,IF(($AH131+AK$15)&lt;Regelungszeit!$W$21,Regelungszeit!$X$20,IF(($AH131+AK$15)&lt;Regelungszeit!$W$22,Regelungszeit!$X$21,IF(($AH131+AK$15)&lt;Regelungszeit!$W$23,Regelungszeit!$X$22,Regelungszeit!$X$23)))))))))</f>
        <v>#N/A</v>
      </c>
      <c r="AL131" s="81" t="e">
        <f>IF(($AH131+AL$15)&lt;Regelungszeit!$W$15,Regelungszeit!$X$14,IF(($AH131+AL$15)&lt;Regelungszeit!$W$16,Regelungszeit!$X$15,IF(($AH131+AL$15)&lt;Regelungszeit!$W$17,Regelungszeit!$X$16,IF(($AH131+AL$15)&lt;Regelungszeit!$W$18,Regelungszeit!$X$17,IF(($AH131+AL$15)&lt;Regelungszeit!$W$19,Regelungszeit!$X$18,IF(($AH131+AL$15)&lt;Regelungszeit!$W$20,Regelungszeit!$X$19,IF(($AH131+AL$15)&lt;Regelungszeit!$W$21,Regelungszeit!$X$20,IF(($AH131+AL$15)&lt;Regelungszeit!$W$22,Regelungszeit!$X$21,IF(($AH131+AL$15)&lt;Regelungszeit!$W$23,Regelungszeit!$X$22,Regelungszeit!$X$23)))))))))</f>
        <v>#N/A</v>
      </c>
      <c r="AM131" s="81" t="e">
        <f>IF(($AH131+AM$15)&lt;Regelungszeit!$W$15,Regelungszeit!$X$14,IF(($AH131+AM$15)&lt;Regelungszeit!$W$16,Regelungszeit!$X$15,IF(($AH131+AM$15)&lt;Regelungszeit!$W$17,Regelungszeit!$X$16,IF(($AH131+AM$15)&lt;Regelungszeit!$W$18,Regelungszeit!$X$17,IF(($AH131+AM$15)&lt;Regelungszeit!$W$19,Regelungszeit!$X$18,IF(($AH131+AM$15)&lt;Regelungszeit!$W$20,Regelungszeit!$X$19,IF(($AH131+AM$15)&lt;Regelungszeit!$W$21,Regelungszeit!$X$20,IF(($AH131+AM$15)&lt;Regelungszeit!$W$22,Regelungszeit!$X$21,IF(($AH131+AM$15)&lt;Regelungszeit!$W$23,Regelungszeit!$X$22,Regelungszeit!$X$23)))))))))</f>
        <v>#N/A</v>
      </c>
      <c r="AN131" s="81" t="e">
        <f>IF(($AH131+AN$15)&lt;Regelungszeit!$W$15,Regelungszeit!$X$14,IF(($AH131+AN$15)&lt;Regelungszeit!$W$16,Regelungszeit!$X$15,IF(($AH131+AN$15)&lt;Regelungszeit!$W$17,Regelungszeit!$X$16,IF(($AH131+AN$15)&lt;Regelungszeit!$W$18,Regelungszeit!$X$17,IF(($AH131+AN$15)&lt;Regelungszeit!$W$19,Regelungszeit!$X$18,IF(($AH131+AN$15)&lt;Regelungszeit!$W$20,Regelungszeit!$X$19,IF(($AH131+AN$15)&lt;Regelungszeit!$W$21,Regelungszeit!$X$20,IF(($AH131+AN$15)&lt;Regelungszeit!$W$22,Regelungszeit!$X$21,IF(($AH131+AN$15)&lt;Regelungszeit!$W$23,Regelungszeit!$X$22,Regelungszeit!$X$23)))))))))</f>
        <v>#N/A</v>
      </c>
      <c r="AO131" s="81" t="e">
        <f>IF(($AH131+AO$15)&lt;Regelungszeit!$W$15,Regelungszeit!$X$14,IF(($AH131+AO$15)&lt;Regelungszeit!$W$16,Regelungszeit!$X$15,IF(($AH131+AO$15)&lt;Regelungszeit!$W$17,Regelungszeit!$X$16,IF(($AH131+AO$15)&lt;Regelungszeit!$W$18,Regelungszeit!$X$17,IF(($AH131+AO$15)&lt;Regelungszeit!$W$19,Regelungszeit!$X$18,IF(($AH131+AO$15)&lt;Regelungszeit!$W$20,Regelungszeit!$X$19,IF(($AH131+AO$15)&lt;Regelungszeit!$W$21,Regelungszeit!$X$20,IF(($AH131+AO$15)&lt;Regelungszeit!$W$22,Regelungszeit!$X$21,IF(($AH131+AO$15)&lt;Regelungszeit!$W$23,Regelungszeit!$X$22,Regelungszeit!$X$23)))))))))</f>
        <v>#N/A</v>
      </c>
      <c r="AP131" s="81" t="e">
        <f>IF(($AH131+AP$15)&lt;Regelungszeit!$W$15,Regelungszeit!$X$14,IF(($AH131+AP$15)&lt;Regelungszeit!$W$16,Regelungszeit!$X$15,IF(($AH131+AP$15)&lt;Regelungszeit!$W$17,Regelungszeit!$X$16,IF(($AH131+AP$15)&lt;Regelungszeit!$W$18,Regelungszeit!$X$17,IF(($AH131+AP$15)&lt;Regelungszeit!$W$19,Regelungszeit!$X$18,IF(($AH131+AP$15)&lt;Regelungszeit!$W$20,Regelungszeit!$X$19,IF(($AH131+AP$15)&lt;Regelungszeit!$W$21,Regelungszeit!$X$20,IF(($AH131+AP$15)&lt;Regelungszeit!$W$22,Regelungszeit!$X$21,IF(($AH131+AP$15)&lt;Regelungszeit!$W$23,Regelungszeit!$X$22,Regelungszeit!$X$23)))))))))</f>
        <v>#N/A</v>
      </c>
      <c r="AQ131" s="81" t="e">
        <f>IF(($AH131+AQ$15)&lt;Regelungszeit!$W$15,Regelungszeit!$X$14,IF(($AH131+AQ$15)&lt;Regelungszeit!$W$16,Regelungszeit!$X$15,IF(($AH131+AQ$15)&lt;Regelungszeit!$W$17,Regelungszeit!$X$16,IF(($AH131+AQ$15)&lt;Regelungszeit!$W$18,Regelungszeit!$X$17,IF(($AH131+AQ$15)&lt;Regelungszeit!$W$19,Regelungszeit!$X$18,IF(($AH131+AQ$15)&lt;Regelungszeit!$W$20,Regelungszeit!$X$19,IF(($AH131+AQ$15)&lt;Regelungszeit!$W$21,Regelungszeit!$X$20,IF(($AH131+AQ$15)&lt;Regelungszeit!$W$22,Regelungszeit!$X$21,IF(($AH131+AQ$15)&lt;Regelungszeit!$W$23,Regelungszeit!$X$22,Regelungszeit!$X$23)))))))))</f>
        <v>#N/A</v>
      </c>
      <c r="AR131" s="81" t="e">
        <f>IF(($AH131+AR$15)&lt;Regelungszeit!$W$15,Regelungszeit!$X$14,IF(($AH131+AR$15)&lt;Regelungszeit!$W$16,Regelungszeit!$X$15,IF(($AH131+AR$15)&lt;Regelungszeit!$W$17,Regelungszeit!$X$16,IF(($AH131+AR$15)&lt;Regelungszeit!$W$18,Regelungszeit!$X$17,IF(($AH131+AR$15)&lt;Regelungszeit!$W$19,Regelungszeit!$X$18,IF(($AH131+AR$15)&lt;Regelungszeit!$W$20,Regelungszeit!$X$19,IF(($AH131+AR$15)&lt;Regelungszeit!$W$21,Regelungszeit!$X$20,IF(($AH131+AR$15)&lt;Regelungszeit!$W$22,Regelungszeit!$X$21,IF(($AH131+AR$15)&lt;Regelungszeit!$W$23,Regelungszeit!$X$22,Regelungszeit!$X$23)))))))))</f>
        <v>#N/A</v>
      </c>
      <c r="AS131" s="81" t="e">
        <f>IF(($AH131+AS$15)&lt;Regelungszeit!$W$15,Regelungszeit!$X$14,IF(($AH131+AS$15)&lt;Regelungszeit!$W$16,Regelungszeit!$X$15,IF(($AH131+AS$15)&lt;Regelungszeit!$W$17,Regelungszeit!$X$16,IF(($AH131+AS$15)&lt;Regelungszeit!$W$18,Regelungszeit!$X$17,IF(($AH131+AS$15)&lt;Regelungszeit!$W$19,Regelungszeit!$X$18,IF(($AH131+AS$15)&lt;Regelungszeit!$W$20,Regelungszeit!$X$19,IF(($AH131+AS$15)&lt;Regelungszeit!$W$21,Regelungszeit!$X$20,IF(($AH131+AS$15)&lt;Regelungszeit!$W$22,Regelungszeit!$X$21,IF(($AH131+AS$15)&lt;Regelungszeit!$W$23,Regelungszeit!$X$22,Regelungszeit!$X$23)))))))))</f>
        <v>#N/A</v>
      </c>
      <c r="AT131" s="81" t="e">
        <f>IF(($AH131+AT$15)&lt;Regelungszeit!$W$15,Regelungszeit!$X$14,IF(($AH131+AT$15)&lt;Regelungszeit!$W$16,Regelungszeit!$X$15,IF(($AH131+AT$15)&lt;Regelungszeit!$W$17,Regelungszeit!$X$16,IF(($AH131+AT$15)&lt;Regelungszeit!$W$18,Regelungszeit!$X$17,IF(($AH131+AT$15)&lt;Regelungszeit!$W$19,Regelungszeit!$X$18,IF(($AH131+AT$15)&lt;Regelungszeit!$W$20,Regelungszeit!$X$19,IF(($AH131+AT$15)&lt;Regelungszeit!$W$21,Regelungszeit!$X$20,IF(($AH131+AT$15)&lt;Regelungszeit!$W$22,Regelungszeit!$X$21,IF(($AH131+AT$15)&lt;Regelungszeit!$W$23,Regelungszeit!$X$22,Regelungszeit!$X$23)))))))))</f>
        <v>#N/A</v>
      </c>
      <c r="AU131" s="81" t="e">
        <f>IF(($AH131+AU$15)&lt;Regelungszeit!$W$15,Regelungszeit!$X$14,IF(($AH131+AU$15)&lt;Regelungszeit!$W$16,Regelungszeit!$X$15,IF(($AH131+AU$15)&lt;Regelungszeit!$W$17,Regelungszeit!$X$16,IF(($AH131+AU$15)&lt;Regelungszeit!$W$18,Regelungszeit!$X$17,IF(($AH131+AU$15)&lt;Regelungszeit!$W$19,Regelungszeit!$X$18,IF(($AH131+AU$15)&lt;Regelungszeit!$W$20,Regelungszeit!$X$19,IF(($AH131+AU$15)&lt;Regelungszeit!$W$21,Regelungszeit!$X$20,IF(($AH131+AU$15)&lt;Regelungszeit!$W$22,Regelungszeit!$X$21,IF(($AH131+AU$15)&lt;Regelungszeit!$W$23,Regelungszeit!$X$22,Regelungszeit!$X$23)))))))))</f>
        <v>#N/A</v>
      </c>
      <c r="AV131" s="81" t="e">
        <f>IF(($AH131+AV$15)&lt;Regelungszeit!$W$15,Regelungszeit!$X$14,IF(($AH131+AV$15)&lt;Regelungszeit!$W$16,Regelungszeit!$X$15,IF(($AH131+AV$15)&lt;Regelungszeit!$W$17,Regelungszeit!$X$16,IF(($AH131+AV$15)&lt;Regelungszeit!$W$18,Regelungszeit!$X$17,IF(($AH131+AV$15)&lt;Regelungszeit!$W$19,Regelungszeit!$X$18,IF(($AH131+AV$15)&lt;Regelungszeit!$W$20,Regelungszeit!$X$19,IF(($AH131+AV$15)&lt;Regelungszeit!$W$21,Regelungszeit!$X$20,IF(($AH131+AV$15)&lt;Regelungszeit!$W$22,Regelungszeit!$X$21,IF(($AH131+AV$15)&lt;Regelungszeit!$W$23,Regelungszeit!$X$22,Regelungszeit!$X$23)))))))))</f>
        <v>#N/A</v>
      </c>
      <c r="AW131" s="81" t="e">
        <f>IF(($AH131+AW$15)&lt;Regelungszeit!$W$15,Regelungszeit!$X$14,IF(($AH131+AW$15)&lt;Regelungszeit!$W$16,Regelungszeit!$X$15,IF(($AH131+AW$15)&lt;Regelungszeit!$W$17,Regelungszeit!$X$16,IF(($AH131+AW$15)&lt;Regelungszeit!$W$18,Regelungszeit!$X$17,IF(($AH131+AW$15)&lt;Regelungszeit!$W$19,Regelungszeit!$X$18,IF(($AH131+AW$15)&lt;Regelungszeit!$W$20,Regelungszeit!$X$19,IF(($AH131+AW$15)&lt;Regelungszeit!$W$21,Regelungszeit!$X$20,IF(($AH131+AW$15)&lt;Regelungszeit!$W$22,Regelungszeit!$X$21,IF(($AH131+AW$15)&lt;Regelungszeit!$W$23,Regelungszeit!$X$22,Regelungszeit!$X$23)))))))))</f>
        <v>#N/A</v>
      </c>
      <c r="AX131" s="82" t="e">
        <f t="shared" si="31"/>
        <v>#N/A</v>
      </c>
    </row>
    <row r="132" spans="1:50">
      <c r="A132" s="56" t="e">
        <f>IF(B132=Regelungszeit!$F$31,"Ende Regelung",IF(B132=Regelungszeit!$F$32,"Ende Hochfahrrampe",""))</f>
        <v>#N/A</v>
      </c>
      <c r="B132" s="57">
        <v>118</v>
      </c>
      <c r="C132" s="58" t="e">
        <f t="shared" si="34"/>
        <v>#N/A</v>
      </c>
      <c r="D132" s="59" t="e">
        <f t="shared" si="35"/>
        <v>#N/A</v>
      </c>
      <c r="E132" s="155"/>
      <c r="F132" s="247" t="e">
        <f>MATCH(INT(C132),Zuteilung!A:A,0)</f>
        <v>#N/A</v>
      </c>
      <c r="G132" s="61" t="e">
        <f>IF(OR(C132&lt;INDEX(Zuteilung!C:C,F132),C132&gt;INDEX(Zuteilung!D:D,F132)),FALSE,TRUE)</f>
        <v>#N/A</v>
      </c>
      <c r="H132" s="60" t="e">
        <f>IF(B132&lt;=Regelungszeit!$F$32,H131+Regelungszeit!$F$28,"")</f>
        <v>#N/A</v>
      </c>
      <c r="I132" s="60"/>
      <c r="J132" s="60"/>
      <c r="K132" s="60"/>
      <c r="L132" s="61" t="e">
        <f t="shared" si="36"/>
        <v>#N/A</v>
      </c>
      <c r="M132" s="106" t="e">
        <f t="shared" si="38"/>
        <v>#N/A</v>
      </c>
      <c r="N132" s="61" t="e">
        <f>IF(M132="","",IF(M132=1,0,IF(M132=1,0,Dateneingabe!$G$10*M132)))</f>
        <v>#N/A</v>
      </c>
      <c r="O132" s="252">
        <f t="shared" si="28"/>
        <v>0</v>
      </c>
      <c r="P132" s="63">
        <f>IF(O132="","",O132*(Dateneingabe!$G$10/100))</f>
        <v>0</v>
      </c>
      <c r="Q132" s="63">
        <f t="shared" si="29"/>
        <v>0</v>
      </c>
      <c r="R132" s="63" t="e">
        <f>IF(C132="","",IF(Dateneingabe!$G$17&lt;40909,Zeitreihe!P132,Zeitreihe!Q132))</f>
        <v>#N/A</v>
      </c>
      <c r="S132" s="68" t="str">
        <f>IF($T$14=0,"",IF(H132="","",IF(E132="","Ist-Arbeit fehlt",IF(L132&gt;Dateneingabe!$G$8,"Ist-Arbeit unplausibel",""))))</f>
        <v/>
      </c>
      <c r="T132" s="30">
        <f t="shared" si="37"/>
        <v>0</v>
      </c>
      <c r="U132" s="30">
        <f t="shared" si="25"/>
        <v>0</v>
      </c>
      <c r="X132" s="80"/>
      <c r="Y132" s="79"/>
      <c r="Z132" s="81"/>
      <c r="AA132" s="81"/>
      <c r="AB132" s="81"/>
      <c r="AC132" s="81"/>
      <c r="AD132" s="81"/>
      <c r="AE132" s="81"/>
      <c r="AF132" s="30" t="e">
        <f t="shared" si="39"/>
        <v>#N/A</v>
      </c>
      <c r="AG132" s="80" t="e">
        <f t="shared" si="30"/>
        <v>#N/A</v>
      </c>
      <c r="AH132" s="79" t="e">
        <f t="shared" si="40"/>
        <v>#N/A</v>
      </c>
      <c r="AI132" s="81" t="e">
        <f>IF(($AH132+AI$15)&lt;Regelungszeit!$W$15,Regelungszeit!$X$14,IF(($AH132+AI$15)&lt;Regelungszeit!$W$16,Regelungszeit!$X$15,IF(($AH132+AI$15)&lt;Regelungszeit!$W$17,Regelungszeit!$X$16,IF(($AH132+AI$15)&lt;Regelungszeit!$W$18,Regelungszeit!$X$17,IF(($AH132+AI$15)&lt;Regelungszeit!$W$19,Regelungszeit!$X$18,IF(($AH132+AI$15)&lt;Regelungszeit!$W$20,Regelungszeit!$X$19,IF(($AH132+AI$15)&lt;Regelungszeit!$W$21,Regelungszeit!$X$20,IF(($AH132+AI$15)&lt;Regelungszeit!$W$22,Regelungszeit!$X$21,IF(($AH132+AI$15)&lt;Regelungszeit!$W$23,Regelungszeit!$X$22,Regelungszeit!$X$23)))))))))</f>
        <v>#N/A</v>
      </c>
      <c r="AJ132" s="81" t="e">
        <f>IF(($AH132+AJ$15)&lt;Regelungszeit!$W$15,Regelungszeit!$X$14,IF(($AH132+AJ$15)&lt;Regelungszeit!$W$16,Regelungszeit!$X$15,IF(($AH132+AJ$15)&lt;Regelungszeit!$W$17,Regelungszeit!$X$16,IF(($AH132+AJ$15)&lt;Regelungszeit!$W$18,Regelungszeit!$X$17,IF(($AH132+AJ$15)&lt;Regelungszeit!$W$19,Regelungszeit!$X$18,IF(($AH132+AJ$15)&lt;Regelungszeit!$W$20,Regelungszeit!$X$19,IF(($AH132+AJ$15)&lt;Regelungszeit!$W$21,Regelungszeit!$X$20,IF(($AH132+AJ$15)&lt;Regelungszeit!$W$22,Regelungszeit!$X$21,IF(($AH132+AJ$15)&lt;Regelungszeit!$W$23,Regelungszeit!$X$22,Regelungszeit!$X$23)))))))))</f>
        <v>#N/A</v>
      </c>
      <c r="AK132" s="81" t="e">
        <f>IF(($AH132+AK$15)&lt;Regelungszeit!$W$15,Regelungszeit!$X$14,IF(($AH132+AK$15)&lt;Regelungszeit!$W$16,Regelungszeit!$X$15,IF(($AH132+AK$15)&lt;Regelungszeit!$W$17,Regelungszeit!$X$16,IF(($AH132+AK$15)&lt;Regelungszeit!$W$18,Regelungszeit!$X$17,IF(($AH132+AK$15)&lt;Regelungszeit!$W$19,Regelungszeit!$X$18,IF(($AH132+AK$15)&lt;Regelungszeit!$W$20,Regelungszeit!$X$19,IF(($AH132+AK$15)&lt;Regelungszeit!$W$21,Regelungszeit!$X$20,IF(($AH132+AK$15)&lt;Regelungszeit!$W$22,Regelungszeit!$X$21,IF(($AH132+AK$15)&lt;Regelungszeit!$W$23,Regelungszeit!$X$22,Regelungszeit!$X$23)))))))))</f>
        <v>#N/A</v>
      </c>
      <c r="AL132" s="81" t="e">
        <f>IF(($AH132+AL$15)&lt;Regelungszeit!$W$15,Regelungszeit!$X$14,IF(($AH132+AL$15)&lt;Regelungszeit!$W$16,Regelungszeit!$X$15,IF(($AH132+AL$15)&lt;Regelungszeit!$W$17,Regelungszeit!$X$16,IF(($AH132+AL$15)&lt;Regelungszeit!$W$18,Regelungszeit!$X$17,IF(($AH132+AL$15)&lt;Regelungszeit!$W$19,Regelungszeit!$X$18,IF(($AH132+AL$15)&lt;Regelungszeit!$W$20,Regelungszeit!$X$19,IF(($AH132+AL$15)&lt;Regelungszeit!$W$21,Regelungszeit!$X$20,IF(($AH132+AL$15)&lt;Regelungszeit!$W$22,Regelungszeit!$X$21,IF(($AH132+AL$15)&lt;Regelungszeit!$W$23,Regelungszeit!$X$22,Regelungszeit!$X$23)))))))))</f>
        <v>#N/A</v>
      </c>
      <c r="AM132" s="81" t="e">
        <f>IF(($AH132+AM$15)&lt;Regelungszeit!$W$15,Regelungszeit!$X$14,IF(($AH132+AM$15)&lt;Regelungszeit!$W$16,Regelungszeit!$X$15,IF(($AH132+AM$15)&lt;Regelungszeit!$W$17,Regelungszeit!$X$16,IF(($AH132+AM$15)&lt;Regelungszeit!$W$18,Regelungszeit!$X$17,IF(($AH132+AM$15)&lt;Regelungszeit!$W$19,Regelungszeit!$X$18,IF(($AH132+AM$15)&lt;Regelungszeit!$W$20,Regelungszeit!$X$19,IF(($AH132+AM$15)&lt;Regelungszeit!$W$21,Regelungszeit!$X$20,IF(($AH132+AM$15)&lt;Regelungszeit!$W$22,Regelungszeit!$X$21,IF(($AH132+AM$15)&lt;Regelungszeit!$W$23,Regelungszeit!$X$22,Regelungszeit!$X$23)))))))))</f>
        <v>#N/A</v>
      </c>
      <c r="AN132" s="81" t="e">
        <f>IF(($AH132+AN$15)&lt;Regelungszeit!$W$15,Regelungszeit!$X$14,IF(($AH132+AN$15)&lt;Regelungszeit!$W$16,Regelungszeit!$X$15,IF(($AH132+AN$15)&lt;Regelungszeit!$W$17,Regelungszeit!$X$16,IF(($AH132+AN$15)&lt;Regelungszeit!$W$18,Regelungszeit!$X$17,IF(($AH132+AN$15)&lt;Regelungszeit!$W$19,Regelungszeit!$X$18,IF(($AH132+AN$15)&lt;Regelungszeit!$W$20,Regelungszeit!$X$19,IF(($AH132+AN$15)&lt;Regelungszeit!$W$21,Regelungszeit!$X$20,IF(($AH132+AN$15)&lt;Regelungszeit!$W$22,Regelungszeit!$X$21,IF(($AH132+AN$15)&lt;Regelungszeit!$W$23,Regelungszeit!$X$22,Regelungszeit!$X$23)))))))))</f>
        <v>#N/A</v>
      </c>
      <c r="AO132" s="81" t="e">
        <f>IF(($AH132+AO$15)&lt;Regelungszeit!$W$15,Regelungszeit!$X$14,IF(($AH132+AO$15)&lt;Regelungszeit!$W$16,Regelungszeit!$X$15,IF(($AH132+AO$15)&lt;Regelungszeit!$W$17,Regelungszeit!$X$16,IF(($AH132+AO$15)&lt;Regelungszeit!$W$18,Regelungszeit!$X$17,IF(($AH132+AO$15)&lt;Regelungszeit!$W$19,Regelungszeit!$X$18,IF(($AH132+AO$15)&lt;Regelungszeit!$W$20,Regelungszeit!$X$19,IF(($AH132+AO$15)&lt;Regelungszeit!$W$21,Regelungszeit!$X$20,IF(($AH132+AO$15)&lt;Regelungszeit!$W$22,Regelungszeit!$X$21,IF(($AH132+AO$15)&lt;Regelungszeit!$W$23,Regelungszeit!$X$22,Regelungszeit!$X$23)))))))))</f>
        <v>#N/A</v>
      </c>
      <c r="AP132" s="81" t="e">
        <f>IF(($AH132+AP$15)&lt;Regelungszeit!$W$15,Regelungszeit!$X$14,IF(($AH132+AP$15)&lt;Regelungszeit!$W$16,Regelungszeit!$X$15,IF(($AH132+AP$15)&lt;Regelungszeit!$W$17,Regelungszeit!$X$16,IF(($AH132+AP$15)&lt;Regelungszeit!$W$18,Regelungszeit!$X$17,IF(($AH132+AP$15)&lt;Regelungszeit!$W$19,Regelungszeit!$X$18,IF(($AH132+AP$15)&lt;Regelungszeit!$W$20,Regelungszeit!$X$19,IF(($AH132+AP$15)&lt;Regelungszeit!$W$21,Regelungszeit!$X$20,IF(($AH132+AP$15)&lt;Regelungszeit!$W$22,Regelungszeit!$X$21,IF(($AH132+AP$15)&lt;Regelungszeit!$W$23,Regelungszeit!$X$22,Regelungszeit!$X$23)))))))))</f>
        <v>#N/A</v>
      </c>
      <c r="AQ132" s="81" t="e">
        <f>IF(($AH132+AQ$15)&lt;Regelungszeit!$W$15,Regelungszeit!$X$14,IF(($AH132+AQ$15)&lt;Regelungszeit!$W$16,Regelungszeit!$X$15,IF(($AH132+AQ$15)&lt;Regelungszeit!$W$17,Regelungszeit!$X$16,IF(($AH132+AQ$15)&lt;Regelungszeit!$W$18,Regelungszeit!$X$17,IF(($AH132+AQ$15)&lt;Regelungszeit!$W$19,Regelungszeit!$X$18,IF(($AH132+AQ$15)&lt;Regelungszeit!$W$20,Regelungszeit!$X$19,IF(($AH132+AQ$15)&lt;Regelungszeit!$W$21,Regelungszeit!$X$20,IF(($AH132+AQ$15)&lt;Regelungszeit!$W$22,Regelungszeit!$X$21,IF(($AH132+AQ$15)&lt;Regelungszeit!$W$23,Regelungszeit!$X$22,Regelungszeit!$X$23)))))))))</f>
        <v>#N/A</v>
      </c>
      <c r="AR132" s="81" t="e">
        <f>IF(($AH132+AR$15)&lt;Regelungszeit!$W$15,Regelungszeit!$X$14,IF(($AH132+AR$15)&lt;Regelungszeit!$W$16,Regelungszeit!$X$15,IF(($AH132+AR$15)&lt;Regelungszeit!$W$17,Regelungszeit!$X$16,IF(($AH132+AR$15)&lt;Regelungszeit!$W$18,Regelungszeit!$X$17,IF(($AH132+AR$15)&lt;Regelungszeit!$W$19,Regelungszeit!$X$18,IF(($AH132+AR$15)&lt;Regelungszeit!$W$20,Regelungszeit!$X$19,IF(($AH132+AR$15)&lt;Regelungszeit!$W$21,Regelungszeit!$X$20,IF(($AH132+AR$15)&lt;Regelungszeit!$W$22,Regelungszeit!$X$21,IF(($AH132+AR$15)&lt;Regelungszeit!$W$23,Regelungszeit!$X$22,Regelungszeit!$X$23)))))))))</f>
        <v>#N/A</v>
      </c>
      <c r="AS132" s="81" t="e">
        <f>IF(($AH132+AS$15)&lt;Regelungszeit!$W$15,Regelungszeit!$X$14,IF(($AH132+AS$15)&lt;Regelungszeit!$W$16,Regelungszeit!$X$15,IF(($AH132+AS$15)&lt;Regelungszeit!$W$17,Regelungszeit!$X$16,IF(($AH132+AS$15)&lt;Regelungszeit!$W$18,Regelungszeit!$X$17,IF(($AH132+AS$15)&lt;Regelungszeit!$W$19,Regelungszeit!$X$18,IF(($AH132+AS$15)&lt;Regelungszeit!$W$20,Regelungszeit!$X$19,IF(($AH132+AS$15)&lt;Regelungszeit!$W$21,Regelungszeit!$X$20,IF(($AH132+AS$15)&lt;Regelungszeit!$W$22,Regelungszeit!$X$21,IF(($AH132+AS$15)&lt;Regelungszeit!$W$23,Regelungszeit!$X$22,Regelungszeit!$X$23)))))))))</f>
        <v>#N/A</v>
      </c>
      <c r="AT132" s="81" t="e">
        <f>IF(($AH132+AT$15)&lt;Regelungszeit!$W$15,Regelungszeit!$X$14,IF(($AH132+AT$15)&lt;Regelungszeit!$W$16,Regelungszeit!$X$15,IF(($AH132+AT$15)&lt;Regelungszeit!$W$17,Regelungszeit!$X$16,IF(($AH132+AT$15)&lt;Regelungszeit!$W$18,Regelungszeit!$X$17,IF(($AH132+AT$15)&lt;Regelungszeit!$W$19,Regelungszeit!$X$18,IF(($AH132+AT$15)&lt;Regelungszeit!$W$20,Regelungszeit!$X$19,IF(($AH132+AT$15)&lt;Regelungszeit!$W$21,Regelungszeit!$X$20,IF(($AH132+AT$15)&lt;Regelungszeit!$W$22,Regelungszeit!$X$21,IF(($AH132+AT$15)&lt;Regelungszeit!$W$23,Regelungszeit!$X$22,Regelungszeit!$X$23)))))))))</f>
        <v>#N/A</v>
      </c>
      <c r="AU132" s="81" t="e">
        <f>IF(($AH132+AU$15)&lt;Regelungszeit!$W$15,Regelungszeit!$X$14,IF(($AH132+AU$15)&lt;Regelungszeit!$W$16,Regelungszeit!$X$15,IF(($AH132+AU$15)&lt;Regelungszeit!$W$17,Regelungszeit!$X$16,IF(($AH132+AU$15)&lt;Regelungszeit!$W$18,Regelungszeit!$X$17,IF(($AH132+AU$15)&lt;Regelungszeit!$W$19,Regelungszeit!$X$18,IF(($AH132+AU$15)&lt;Regelungszeit!$W$20,Regelungszeit!$X$19,IF(($AH132+AU$15)&lt;Regelungszeit!$W$21,Regelungszeit!$X$20,IF(($AH132+AU$15)&lt;Regelungszeit!$W$22,Regelungszeit!$X$21,IF(($AH132+AU$15)&lt;Regelungszeit!$W$23,Regelungszeit!$X$22,Regelungszeit!$X$23)))))))))</f>
        <v>#N/A</v>
      </c>
      <c r="AV132" s="81" t="e">
        <f>IF(($AH132+AV$15)&lt;Regelungszeit!$W$15,Regelungszeit!$X$14,IF(($AH132+AV$15)&lt;Regelungszeit!$W$16,Regelungszeit!$X$15,IF(($AH132+AV$15)&lt;Regelungszeit!$W$17,Regelungszeit!$X$16,IF(($AH132+AV$15)&lt;Regelungszeit!$W$18,Regelungszeit!$X$17,IF(($AH132+AV$15)&lt;Regelungszeit!$W$19,Regelungszeit!$X$18,IF(($AH132+AV$15)&lt;Regelungszeit!$W$20,Regelungszeit!$X$19,IF(($AH132+AV$15)&lt;Regelungszeit!$W$21,Regelungszeit!$X$20,IF(($AH132+AV$15)&lt;Regelungszeit!$W$22,Regelungszeit!$X$21,IF(($AH132+AV$15)&lt;Regelungszeit!$W$23,Regelungszeit!$X$22,Regelungszeit!$X$23)))))))))</f>
        <v>#N/A</v>
      </c>
      <c r="AW132" s="81" t="e">
        <f>IF(($AH132+AW$15)&lt;Regelungszeit!$W$15,Regelungszeit!$X$14,IF(($AH132+AW$15)&lt;Regelungszeit!$W$16,Regelungszeit!$X$15,IF(($AH132+AW$15)&lt;Regelungszeit!$W$17,Regelungszeit!$X$16,IF(($AH132+AW$15)&lt;Regelungszeit!$W$18,Regelungszeit!$X$17,IF(($AH132+AW$15)&lt;Regelungszeit!$W$19,Regelungszeit!$X$18,IF(($AH132+AW$15)&lt;Regelungszeit!$W$20,Regelungszeit!$X$19,IF(($AH132+AW$15)&lt;Regelungszeit!$W$21,Regelungszeit!$X$20,IF(($AH132+AW$15)&lt;Regelungszeit!$W$22,Regelungszeit!$X$21,IF(($AH132+AW$15)&lt;Regelungszeit!$W$23,Regelungszeit!$X$22,Regelungszeit!$X$23)))))))))</f>
        <v>#N/A</v>
      </c>
      <c r="AX132" s="82" t="e">
        <f t="shared" si="31"/>
        <v>#N/A</v>
      </c>
    </row>
    <row r="133" spans="1:50">
      <c r="A133" s="56" t="e">
        <f>IF(B133=Regelungszeit!$F$31,"Ende Regelung",IF(B133=Regelungszeit!$F$32,"Ende Hochfahrrampe",""))</f>
        <v>#N/A</v>
      </c>
      <c r="B133" s="57">
        <v>119</v>
      </c>
      <c r="C133" s="58" t="e">
        <f t="shared" si="34"/>
        <v>#N/A</v>
      </c>
      <c r="D133" s="59" t="e">
        <f t="shared" si="35"/>
        <v>#N/A</v>
      </c>
      <c r="E133" s="155"/>
      <c r="F133" s="247" t="e">
        <f>MATCH(INT(C133),Zuteilung!A:A,0)</f>
        <v>#N/A</v>
      </c>
      <c r="G133" s="61" t="e">
        <f>IF(OR(C133&lt;INDEX(Zuteilung!C:C,F133),C133&gt;INDEX(Zuteilung!D:D,F133)),FALSE,TRUE)</f>
        <v>#N/A</v>
      </c>
      <c r="H133" s="60" t="e">
        <f>IF(B133&lt;=Regelungszeit!$F$32,H132+Regelungszeit!$F$28,"")</f>
        <v>#N/A</v>
      </c>
      <c r="I133" s="60"/>
      <c r="J133" s="60"/>
      <c r="K133" s="60"/>
      <c r="L133" s="61" t="e">
        <f t="shared" si="36"/>
        <v>#N/A</v>
      </c>
      <c r="M133" s="106" t="e">
        <f t="shared" si="38"/>
        <v>#N/A</v>
      </c>
      <c r="N133" s="61" t="e">
        <f>IF(M133="","",IF(M133=1,0,IF(M133=1,0,Dateneingabe!$G$10*M133)))</f>
        <v>#N/A</v>
      </c>
      <c r="O133" s="252">
        <f t="shared" si="28"/>
        <v>0</v>
      </c>
      <c r="P133" s="63">
        <f>IF(O133="","",O133*(Dateneingabe!$G$10/100))</f>
        <v>0</v>
      </c>
      <c r="Q133" s="63">
        <f t="shared" si="29"/>
        <v>0</v>
      </c>
      <c r="R133" s="63" t="e">
        <f>IF(C133="","",IF(Dateneingabe!$G$17&lt;40909,Zeitreihe!P133,Zeitreihe!Q133))</f>
        <v>#N/A</v>
      </c>
      <c r="S133" s="68" t="str">
        <f>IF($T$14=0,"",IF(H133="","",IF(E133="","Ist-Arbeit fehlt",IF(L133&gt;Dateneingabe!$G$8,"Ist-Arbeit unplausibel",""))))</f>
        <v/>
      </c>
      <c r="T133" s="30">
        <f t="shared" si="37"/>
        <v>0</v>
      </c>
      <c r="U133" s="30">
        <f t="shared" si="25"/>
        <v>0</v>
      </c>
      <c r="X133" s="80"/>
      <c r="Y133" s="79"/>
      <c r="Z133" s="81"/>
      <c r="AA133" s="81"/>
      <c r="AB133" s="81"/>
      <c r="AC133" s="81"/>
      <c r="AD133" s="81"/>
      <c r="AE133" s="81"/>
      <c r="AF133" s="30" t="e">
        <f t="shared" si="39"/>
        <v>#N/A</v>
      </c>
      <c r="AG133" s="80" t="e">
        <f t="shared" si="30"/>
        <v>#N/A</v>
      </c>
      <c r="AH133" s="79" t="e">
        <f t="shared" si="40"/>
        <v>#N/A</v>
      </c>
      <c r="AI133" s="81" t="e">
        <f>IF(($AH133+AI$15)&lt;Regelungszeit!$W$15,Regelungszeit!$X$14,IF(($AH133+AI$15)&lt;Regelungszeit!$W$16,Regelungszeit!$X$15,IF(($AH133+AI$15)&lt;Regelungszeit!$W$17,Regelungszeit!$X$16,IF(($AH133+AI$15)&lt;Regelungszeit!$W$18,Regelungszeit!$X$17,IF(($AH133+AI$15)&lt;Regelungszeit!$W$19,Regelungszeit!$X$18,IF(($AH133+AI$15)&lt;Regelungszeit!$W$20,Regelungszeit!$X$19,IF(($AH133+AI$15)&lt;Regelungszeit!$W$21,Regelungszeit!$X$20,IF(($AH133+AI$15)&lt;Regelungszeit!$W$22,Regelungszeit!$X$21,IF(($AH133+AI$15)&lt;Regelungszeit!$W$23,Regelungszeit!$X$22,Regelungszeit!$X$23)))))))))</f>
        <v>#N/A</v>
      </c>
      <c r="AJ133" s="81" t="e">
        <f>IF(($AH133+AJ$15)&lt;Regelungszeit!$W$15,Regelungszeit!$X$14,IF(($AH133+AJ$15)&lt;Regelungszeit!$W$16,Regelungszeit!$X$15,IF(($AH133+AJ$15)&lt;Regelungszeit!$W$17,Regelungszeit!$X$16,IF(($AH133+AJ$15)&lt;Regelungszeit!$W$18,Regelungszeit!$X$17,IF(($AH133+AJ$15)&lt;Regelungszeit!$W$19,Regelungszeit!$X$18,IF(($AH133+AJ$15)&lt;Regelungszeit!$W$20,Regelungszeit!$X$19,IF(($AH133+AJ$15)&lt;Regelungszeit!$W$21,Regelungszeit!$X$20,IF(($AH133+AJ$15)&lt;Regelungszeit!$W$22,Regelungszeit!$X$21,IF(($AH133+AJ$15)&lt;Regelungszeit!$W$23,Regelungszeit!$X$22,Regelungszeit!$X$23)))))))))</f>
        <v>#N/A</v>
      </c>
      <c r="AK133" s="81" t="e">
        <f>IF(($AH133+AK$15)&lt;Regelungszeit!$W$15,Regelungszeit!$X$14,IF(($AH133+AK$15)&lt;Regelungszeit!$W$16,Regelungszeit!$X$15,IF(($AH133+AK$15)&lt;Regelungszeit!$W$17,Regelungszeit!$X$16,IF(($AH133+AK$15)&lt;Regelungszeit!$W$18,Regelungszeit!$X$17,IF(($AH133+AK$15)&lt;Regelungszeit!$W$19,Regelungszeit!$X$18,IF(($AH133+AK$15)&lt;Regelungszeit!$W$20,Regelungszeit!$X$19,IF(($AH133+AK$15)&lt;Regelungszeit!$W$21,Regelungszeit!$X$20,IF(($AH133+AK$15)&lt;Regelungszeit!$W$22,Regelungszeit!$X$21,IF(($AH133+AK$15)&lt;Regelungszeit!$W$23,Regelungszeit!$X$22,Regelungszeit!$X$23)))))))))</f>
        <v>#N/A</v>
      </c>
      <c r="AL133" s="81" t="e">
        <f>IF(($AH133+AL$15)&lt;Regelungszeit!$W$15,Regelungszeit!$X$14,IF(($AH133+AL$15)&lt;Regelungszeit!$W$16,Regelungszeit!$X$15,IF(($AH133+AL$15)&lt;Regelungszeit!$W$17,Regelungszeit!$X$16,IF(($AH133+AL$15)&lt;Regelungszeit!$W$18,Regelungszeit!$X$17,IF(($AH133+AL$15)&lt;Regelungszeit!$W$19,Regelungszeit!$X$18,IF(($AH133+AL$15)&lt;Regelungszeit!$W$20,Regelungszeit!$X$19,IF(($AH133+AL$15)&lt;Regelungszeit!$W$21,Regelungszeit!$X$20,IF(($AH133+AL$15)&lt;Regelungszeit!$W$22,Regelungszeit!$X$21,IF(($AH133+AL$15)&lt;Regelungszeit!$W$23,Regelungszeit!$X$22,Regelungszeit!$X$23)))))))))</f>
        <v>#N/A</v>
      </c>
      <c r="AM133" s="81" t="e">
        <f>IF(($AH133+AM$15)&lt;Regelungszeit!$W$15,Regelungszeit!$X$14,IF(($AH133+AM$15)&lt;Regelungszeit!$W$16,Regelungszeit!$X$15,IF(($AH133+AM$15)&lt;Regelungszeit!$W$17,Regelungszeit!$X$16,IF(($AH133+AM$15)&lt;Regelungszeit!$W$18,Regelungszeit!$X$17,IF(($AH133+AM$15)&lt;Regelungszeit!$W$19,Regelungszeit!$X$18,IF(($AH133+AM$15)&lt;Regelungszeit!$W$20,Regelungszeit!$X$19,IF(($AH133+AM$15)&lt;Regelungszeit!$W$21,Regelungszeit!$X$20,IF(($AH133+AM$15)&lt;Regelungszeit!$W$22,Regelungszeit!$X$21,IF(($AH133+AM$15)&lt;Regelungszeit!$W$23,Regelungszeit!$X$22,Regelungszeit!$X$23)))))))))</f>
        <v>#N/A</v>
      </c>
      <c r="AN133" s="81" t="e">
        <f>IF(($AH133+AN$15)&lt;Regelungszeit!$W$15,Regelungszeit!$X$14,IF(($AH133+AN$15)&lt;Regelungszeit!$W$16,Regelungszeit!$X$15,IF(($AH133+AN$15)&lt;Regelungszeit!$W$17,Regelungszeit!$X$16,IF(($AH133+AN$15)&lt;Regelungszeit!$W$18,Regelungszeit!$X$17,IF(($AH133+AN$15)&lt;Regelungszeit!$W$19,Regelungszeit!$X$18,IF(($AH133+AN$15)&lt;Regelungszeit!$W$20,Regelungszeit!$X$19,IF(($AH133+AN$15)&lt;Regelungszeit!$W$21,Regelungszeit!$X$20,IF(($AH133+AN$15)&lt;Regelungszeit!$W$22,Regelungszeit!$X$21,IF(($AH133+AN$15)&lt;Regelungszeit!$W$23,Regelungszeit!$X$22,Regelungszeit!$X$23)))))))))</f>
        <v>#N/A</v>
      </c>
      <c r="AO133" s="81" t="e">
        <f>IF(($AH133+AO$15)&lt;Regelungszeit!$W$15,Regelungszeit!$X$14,IF(($AH133+AO$15)&lt;Regelungszeit!$W$16,Regelungszeit!$X$15,IF(($AH133+AO$15)&lt;Regelungszeit!$W$17,Regelungszeit!$X$16,IF(($AH133+AO$15)&lt;Regelungszeit!$W$18,Regelungszeit!$X$17,IF(($AH133+AO$15)&lt;Regelungszeit!$W$19,Regelungszeit!$X$18,IF(($AH133+AO$15)&lt;Regelungszeit!$W$20,Regelungszeit!$X$19,IF(($AH133+AO$15)&lt;Regelungszeit!$W$21,Regelungszeit!$X$20,IF(($AH133+AO$15)&lt;Regelungszeit!$W$22,Regelungszeit!$X$21,IF(($AH133+AO$15)&lt;Regelungszeit!$W$23,Regelungszeit!$X$22,Regelungszeit!$X$23)))))))))</f>
        <v>#N/A</v>
      </c>
      <c r="AP133" s="81" t="e">
        <f>IF(($AH133+AP$15)&lt;Regelungszeit!$W$15,Regelungszeit!$X$14,IF(($AH133+AP$15)&lt;Regelungszeit!$W$16,Regelungszeit!$X$15,IF(($AH133+AP$15)&lt;Regelungszeit!$W$17,Regelungszeit!$X$16,IF(($AH133+AP$15)&lt;Regelungszeit!$W$18,Regelungszeit!$X$17,IF(($AH133+AP$15)&lt;Regelungszeit!$W$19,Regelungszeit!$X$18,IF(($AH133+AP$15)&lt;Regelungszeit!$W$20,Regelungszeit!$X$19,IF(($AH133+AP$15)&lt;Regelungszeit!$W$21,Regelungszeit!$X$20,IF(($AH133+AP$15)&lt;Regelungszeit!$W$22,Regelungszeit!$X$21,IF(($AH133+AP$15)&lt;Regelungszeit!$W$23,Regelungszeit!$X$22,Regelungszeit!$X$23)))))))))</f>
        <v>#N/A</v>
      </c>
      <c r="AQ133" s="81" t="e">
        <f>IF(($AH133+AQ$15)&lt;Regelungszeit!$W$15,Regelungszeit!$X$14,IF(($AH133+AQ$15)&lt;Regelungszeit!$W$16,Regelungszeit!$X$15,IF(($AH133+AQ$15)&lt;Regelungszeit!$W$17,Regelungszeit!$X$16,IF(($AH133+AQ$15)&lt;Regelungszeit!$W$18,Regelungszeit!$X$17,IF(($AH133+AQ$15)&lt;Regelungszeit!$W$19,Regelungszeit!$X$18,IF(($AH133+AQ$15)&lt;Regelungszeit!$W$20,Regelungszeit!$X$19,IF(($AH133+AQ$15)&lt;Regelungszeit!$W$21,Regelungszeit!$X$20,IF(($AH133+AQ$15)&lt;Regelungszeit!$W$22,Regelungszeit!$X$21,IF(($AH133+AQ$15)&lt;Regelungszeit!$W$23,Regelungszeit!$X$22,Regelungszeit!$X$23)))))))))</f>
        <v>#N/A</v>
      </c>
      <c r="AR133" s="81" t="e">
        <f>IF(($AH133+AR$15)&lt;Regelungszeit!$W$15,Regelungszeit!$X$14,IF(($AH133+AR$15)&lt;Regelungszeit!$W$16,Regelungszeit!$X$15,IF(($AH133+AR$15)&lt;Regelungszeit!$W$17,Regelungszeit!$X$16,IF(($AH133+AR$15)&lt;Regelungszeit!$W$18,Regelungszeit!$X$17,IF(($AH133+AR$15)&lt;Regelungszeit!$W$19,Regelungszeit!$X$18,IF(($AH133+AR$15)&lt;Regelungszeit!$W$20,Regelungszeit!$X$19,IF(($AH133+AR$15)&lt;Regelungszeit!$W$21,Regelungszeit!$X$20,IF(($AH133+AR$15)&lt;Regelungszeit!$W$22,Regelungszeit!$X$21,IF(($AH133+AR$15)&lt;Regelungszeit!$W$23,Regelungszeit!$X$22,Regelungszeit!$X$23)))))))))</f>
        <v>#N/A</v>
      </c>
      <c r="AS133" s="81" t="e">
        <f>IF(($AH133+AS$15)&lt;Regelungszeit!$W$15,Regelungszeit!$X$14,IF(($AH133+AS$15)&lt;Regelungszeit!$W$16,Regelungszeit!$X$15,IF(($AH133+AS$15)&lt;Regelungszeit!$W$17,Regelungszeit!$X$16,IF(($AH133+AS$15)&lt;Regelungszeit!$W$18,Regelungszeit!$X$17,IF(($AH133+AS$15)&lt;Regelungszeit!$W$19,Regelungszeit!$X$18,IF(($AH133+AS$15)&lt;Regelungszeit!$W$20,Regelungszeit!$X$19,IF(($AH133+AS$15)&lt;Regelungszeit!$W$21,Regelungszeit!$X$20,IF(($AH133+AS$15)&lt;Regelungszeit!$W$22,Regelungszeit!$X$21,IF(($AH133+AS$15)&lt;Regelungszeit!$W$23,Regelungszeit!$X$22,Regelungszeit!$X$23)))))))))</f>
        <v>#N/A</v>
      </c>
      <c r="AT133" s="81" t="e">
        <f>IF(($AH133+AT$15)&lt;Regelungszeit!$W$15,Regelungszeit!$X$14,IF(($AH133+AT$15)&lt;Regelungszeit!$W$16,Regelungszeit!$X$15,IF(($AH133+AT$15)&lt;Regelungszeit!$W$17,Regelungszeit!$X$16,IF(($AH133+AT$15)&lt;Regelungszeit!$W$18,Regelungszeit!$X$17,IF(($AH133+AT$15)&lt;Regelungszeit!$W$19,Regelungszeit!$X$18,IF(($AH133+AT$15)&lt;Regelungszeit!$W$20,Regelungszeit!$X$19,IF(($AH133+AT$15)&lt;Regelungszeit!$W$21,Regelungszeit!$X$20,IF(($AH133+AT$15)&lt;Regelungszeit!$W$22,Regelungszeit!$X$21,IF(($AH133+AT$15)&lt;Regelungszeit!$W$23,Regelungszeit!$X$22,Regelungszeit!$X$23)))))))))</f>
        <v>#N/A</v>
      </c>
      <c r="AU133" s="81" t="e">
        <f>IF(($AH133+AU$15)&lt;Regelungszeit!$W$15,Regelungszeit!$X$14,IF(($AH133+AU$15)&lt;Regelungszeit!$W$16,Regelungszeit!$X$15,IF(($AH133+AU$15)&lt;Regelungszeit!$W$17,Regelungszeit!$X$16,IF(($AH133+AU$15)&lt;Regelungszeit!$W$18,Regelungszeit!$X$17,IF(($AH133+AU$15)&lt;Regelungszeit!$W$19,Regelungszeit!$X$18,IF(($AH133+AU$15)&lt;Regelungszeit!$W$20,Regelungszeit!$X$19,IF(($AH133+AU$15)&lt;Regelungszeit!$W$21,Regelungszeit!$X$20,IF(($AH133+AU$15)&lt;Regelungszeit!$W$22,Regelungszeit!$X$21,IF(($AH133+AU$15)&lt;Regelungszeit!$W$23,Regelungszeit!$X$22,Regelungszeit!$X$23)))))))))</f>
        <v>#N/A</v>
      </c>
      <c r="AV133" s="81" t="e">
        <f>IF(($AH133+AV$15)&lt;Regelungszeit!$W$15,Regelungszeit!$X$14,IF(($AH133+AV$15)&lt;Regelungszeit!$W$16,Regelungszeit!$X$15,IF(($AH133+AV$15)&lt;Regelungszeit!$W$17,Regelungszeit!$X$16,IF(($AH133+AV$15)&lt;Regelungszeit!$W$18,Regelungszeit!$X$17,IF(($AH133+AV$15)&lt;Regelungszeit!$W$19,Regelungszeit!$X$18,IF(($AH133+AV$15)&lt;Regelungszeit!$W$20,Regelungszeit!$X$19,IF(($AH133+AV$15)&lt;Regelungszeit!$W$21,Regelungszeit!$X$20,IF(($AH133+AV$15)&lt;Regelungszeit!$W$22,Regelungszeit!$X$21,IF(($AH133+AV$15)&lt;Regelungszeit!$W$23,Regelungszeit!$X$22,Regelungszeit!$X$23)))))))))</f>
        <v>#N/A</v>
      </c>
      <c r="AW133" s="81" t="e">
        <f>IF(($AH133+AW$15)&lt;Regelungszeit!$W$15,Regelungszeit!$X$14,IF(($AH133+AW$15)&lt;Regelungszeit!$W$16,Regelungszeit!$X$15,IF(($AH133+AW$15)&lt;Regelungszeit!$W$17,Regelungszeit!$X$16,IF(($AH133+AW$15)&lt;Regelungszeit!$W$18,Regelungszeit!$X$17,IF(($AH133+AW$15)&lt;Regelungszeit!$W$19,Regelungszeit!$X$18,IF(($AH133+AW$15)&lt;Regelungszeit!$W$20,Regelungszeit!$X$19,IF(($AH133+AW$15)&lt;Regelungszeit!$W$21,Regelungszeit!$X$20,IF(($AH133+AW$15)&lt;Regelungszeit!$W$22,Regelungszeit!$X$21,IF(($AH133+AW$15)&lt;Regelungszeit!$W$23,Regelungszeit!$X$22,Regelungszeit!$X$23)))))))))</f>
        <v>#N/A</v>
      </c>
      <c r="AX133" s="82" t="e">
        <f t="shared" si="31"/>
        <v>#N/A</v>
      </c>
    </row>
    <row r="134" spans="1:50">
      <c r="A134" s="56" t="e">
        <f>IF(B134=Regelungszeit!$F$31,"Ende Regelung",IF(B134=Regelungszeit!$F$32,"Ende Hochfahrrampe",""))</f>
        <v>#N/A</v>
      </c>
      <c r="B134" s="57">
        <v>120</v>
      </c>
      <c r="C134" s="58" t="e">
        <f t="shared" si="34"/>
        <v>#N/A</v>
      </c>
      <c r="D134" s="59" t="e">
        <f t="shared" si="35"/>
        <v>#N/A</v>
      </c>
      <c r="E134" s="155"/>
      <c r="F134" s="247" t="e">
        <f>MATCH(INT(C134),Zuteilung!A:A,0)</f>
        <v>#N/A</v>
      </c>
      <c r="G134" s="61" t="e">
        <f>IF(OR(C134&lt;INDEX(Zuteilung!C:C,F134),C134&gt;INDEX(Zuteilung!D:D,F134)),FALSE,TRUE)</f>
        <v>#N/A</v>
      </c>
      <c r="H134" s="60" t="e">
        <f>IF(B134&lt;=Regelungszeit!$F$32,H133+Regelungszeit!$F$28,"")</f>
        <v>#N/A</v>
      </c>
      <c r="I134" s="60"/>
      <c r="J134" s="60"/>
      <c r="K134" s="60"/>
      <c r="L134" s="61" t="e">
        <f t="shared" si="36"/>
        <v>#N/A</v>
      </c>
      <c r="M134" s="106" t="e">
        <f t="shared" si="38"/>
        <v>#N/A</v>
      </c>
      <c r="N134" s="61" t="e">
        <f>IF(M134="","",IF(M134=1,0,IF(M134=1,0,Dateneingabe!$G$10*M134)))</f>
        <v>#N/A</v>
      </c>
      <c r="O134" s="252">
        <f t="shared" si="28"/>
        <v>0</v>
      </c>
      <c r="P134" s="63">
        <f>IF(O134="","",O134*(Dateneingabe!$G$10/100))</f>
        <v>0</v>
      </c>
      <c r="Q134" s="63">
        <f t="shared" si="29"/>
        <v>0</v>
      </c>
      <c r="R134" s="63" t="e">
        <f>IF(C134="","",IF(Dateneingabe!$G$17&lt;40909,Zeitreihe!P134,Zeitreihe!Q134))</f>
        <v>#N/A</v>
      </c>
      <c r="S134" s="68" t="str">
        <f>IF($T$14=0,"",IF(H134="","",IF(E134="","Ist-Arbeit fehlt",IF(L134&gt;Dateneingabe!$G$8,"Ist-Arbeit unplausibel",""))))</f>
        <v/>
      </c>
      <c r="T134" s="30">
        <f t="shared" si="37"/>
        <v>0</v>
      </c>
      <c r="U134" s="30">
        <f t="shared" si="25"/>
        <v>0</v>
      </c>
      <c r="X134" s="80"/>
      <c r="Y134" s="79"/>
      <c r="Z134" s="81"/>
      <c r="AA134" s="81"/>
      <c r="AB134" s="81"/>
      <c r="AC134" s="81"/>
      <c r="AD134" s="81"/>
      <c r="AE134" s="81"/>
      <c r="AF134" s="30" t="e">
        <f t="shared" si="39"/>
        <v>#N/A</v>
      </c>
      <c r="AG134" s="80" t="e">
        <f t="shared" si="30"/>
        <v>#N/A</v>
      </c>
      <c r="AH134" s="79" t="e">
        <f t="shared" si="40"/>
        <v>#N/A</v>
      </c>
      <c r="AI134" s="81" t="e">
        <f>IF(($AH134+AI$15)&lt;Regelungszeit!$W$15,Regelungszeit!$X$14,IF(($AH134+AI$15)&lt;Regelungszeit!$W$16,Regelungszeit!$X$15,IF(($AH134+AI$15)&lt;Regelungszeit!$W$17,Regelungszeit!$X$16,IF(($AH134+AI$15)&lt;Regelungszeit!$W$18,Regelungszeit!$X$17,IF(($AH134+AI$15)&lt;Regelungszeit!$W$19,Regelungszeit!$X$18,IF(($AH134+AI$15)&lt;Regelungszeit!$W$20,Regelungszeit!$X$19,IF(($AH134+AI$15)&lt;Regelungszeit!$W$21,Regelungszeit!$X$20,IF(($AH134+AI$15)&lt;Regelungszeit!$W$22,Regelungszeit!$X$21,IF(($AH134+AI$15)&lt;Regelungszeit!$W$23,Regelungszeit!$X$22,Regelungszeit!$X$23)))))))))</f>
        <v>#N/A</v>
      </c>
      <c r="AJ134" s="81" t="e">
        <f>IF(($AH134+AJ$15)&lt;Regelungszeit!$W$15,Regelungszeit!$X$14,IF(($AH134+AJ$15)&lt;Regelungszeit!$W$16,Regelungszeit!$X$15,IF(($AH134+AJ$15)&lt;Regelungszeit!$W$17,Regelungszeit!$X$16,IF(($AH134+AJ$15)&lt;Regelungszeit!$W$18,Regelungszeit!$X$17,IF(($AH134+AJ$15)&lt;Regelungszeit!$W$19,Regelungszeit!$X$18,IF(($AH134+AJ$15)&lt;Regelungszeit!$W$20,Regelungszeit!$X$19,IF(($AH134+AJ$15)&lt;Regelungszeit!$W$21,Regelungszeit!$X$20,IF(($AH134+AJ$15)&lt;Regelungszeit!$W$22,Regelungszeit!$X$21,IF(($AH134+AJ$15)&lt;Regelungszeit!$W$23,Regelungszeit!$X$22,Regelungszeit!$X$23)))))))))</f>
        <v>#N/A</v>
      </c>
      <c r="AK134" s="81" t="e">
        <f>IF(($AH134+AK$15)&lt;Regelungszeit!$W$15,Regelungszeit!$X$14,IF(($AH134+AK$15)&lt;Regelungszeit!$W$16,Regelungszeit!$X$15,IF(($AH134+AK$15)&lt;Regelungszeit!$W$17,Regelungszeit!$X$16,IF(($AH134+AK$15)&lt;Regelungszeit!$W$18,Regelungszeit!$X$17,IF(($AH134+AK$15)&lt;Regelungszeit!$W$19,Regelungszeit!$X$18,IF(($AH134+AK$15)&lt;Regelungszeit!$W$20,Regelungszeit!$X$19,IF(($AH134+AK$15)&lt;Regelungszeit!$W$21,Regelungszeit!$X$20,IF(($AH134+AK$15)&lt;Regelungszeit!$W$22,Regelungszeit!$X$21,IF(($AH134+AK$15)&lt;Regelungszeit!$W$23,Regelungszeit!$X$22,Regelungszeit!$X$23)))))))))</f>
        <v>#N/A</v>
      </c>
      <c r="AL134" s="81" t="e">
        <f>IF(($AH134+AL$15)&lt;Regelungszeit!$W$15,Regelungszeit!$X$14,IF(($AH134+AL$15)&lt;Regelungszeit!$W$16,Regelungszeit!$X$15,IF(($AH134+AL$15)&lt;Regelungszeit!$W$17,Regelungszeit!$X$16,IF(($AH134+AL$15)&lt;Regelungszeit!$W$18,Regelungszeit!$X$17,IF(($AH134+AL$15)&lt;Regelungszeit!$W$19,Regelungszeit!$X$18,IF(($AH134+AL$15)&lt;Regelungszeit!$W$20,Regelungszeit!$X$19,IF(($AH134+AL$15)&lt;Regelungszeit!$W$21,Regelungszeit!$X$20,IF(($AH134+AL$15)&lt;Regelungszeit!$W$22,Regelungszeit!$X$21,IF(($AH134+AL$15)&lt;Regelungszeit!$W$23,Regelungszeit!$X$22,Regelungszeit!$X$23)))))))))</f>
        <v>#N/A</v>
      </c>
      <c r="AM134" s="81" t="e">
        <f>IF(($AH134+AM$15)&lt;Regelungszeit!$W$15,Regelungszeit!$X$14,IF(($AH134+AM$15)&lt;Regelungszeit!$W$16,Regelungszeit!$X$15,IF(($AH134+AM$15)&lt;Regelungszeit!$W$17,Regelungszeit!$X$16,IF(($AH134+AM$15)&lt;Regelungszeit!$W$18,Regelungszeit!$X$17,IF(($AH134+AM$15)&lt;Regelungszeit!$W$19,Regelungszeit!$X$18,IF(($AH134+AM$15)&lt;Regelungszeit!$W$20,Regelungszeit!$X$19,IF(($AH134+AM$15)&lt;Regelungszeit!$W$21,Regelungszeit!$X$20,IF(($AH134+AM$15)&lt;Regelungszeit!$W$22,Regelungszeit!$X$21,IF(($AH134+AM$15)&lt;Regelungszeit!$W$23,Regelungszeit!$X$22,Regelungszeit!$X$23)))))))))</f>
        <v>#N/A</v>
      </c>
      <c r="AN134" s="81" t="e">
        <f>IF(($AH134+AN$15)&lt;Regelungszeit!$W$15,Regelungszeit!$X$14,IF(($AH134+AN$15)&lt;Regelungszeit!$W$16,Regelungszeit!$X$15,IF(($AH134+AN$15)&lt;Regelungszeit!$W$17,Regelungszeit!$X$16,IF(($AH134+AN$15)&lt;Regelungszeit!$W$18,Regelungszeit!$X$17,IF(($AH134+AN$15)&lt;Regelungszeit!$W$19,Regelungszeit!$X$18,IF(($AH134+AN$15)&lt;Regelungszeit!$W$20,Regelungszeit!$X$19,IF(($AH134+AN$15)&lt;Regelungszeit!$W$21,Regelungszeit!$X$20,IF(($AH134+AN$15)&lt;Regelungszeit!$W$22,Regelungszeit!$X$21,IF(($AH134+AN$15)&lt;Regelungszeit!$W$23,Regelungszeit!$X$22,Regelungszeit!$X$23)))))))))</f>
        <v>#N/A</v>
      </c>
      <c r="AO134" s="81" t="e">
        <f>IF(($AH134+AO$15)&lt;Regelungszeit!$W$15,Regelungszeit!$X$14,IF(($AH134+AO$15)&lt;Regelungszeit!$W$16,Regelungszeit!$X$15,IF(($AH134+AO$15)&lt;Regelungszeit!$W$17,Regelungszeit!$X$16,IF(($AH134+AO$15)&lt;Regelungszeit!$W$18,Regelungszeit!$X$17,IF(($AH134+AO$15)&lt;Regelungszeit!$W$19,Regelungszeit!$X$18,IF(($AH134+AO$15)&lt;Regelungszeit!$W$20,Regelungszeit!$X$19,IF(($AH134+AO$15)&lt;Regelungszeit!$W$21,Regelungszeit!$X$20,IF(($AH134+AO$15)&lt;Regelungszeit!$W$22,Regelungszeit!$X$21,IF(($AH134+AO$15)&lt;Regelungszeit!$W$23,Regelungszeit!$X$22,Regelungszeit!$X$23)))))))))</f>
        <v>#N/A</v>
      </c>
      <c r="AP134" s="81" t="e">
        <f>IF(($AH134+AP$15)&lt;Regelungszeit!$W$15,Regelungszeit!$X$14,IF(($AH134+AP$15)&lt;Regelungszeit!$W$16,Regelungszeit!$X$15,IF(($AH134+AP$15)&lt;Regelungszeit!$W$17,Regelungszeit!$X$16,IF(($AH134+AP$15)&lt;Regelungszeit!$W$18,Regelungszeit!$X$17,IF(($AH134+AP$15)&lt;Regelungszeit!$W$19,Regelungszeit!$X$18,IF(($AH134+AP$15)&lt;Regelungszeit!$W$20,Regelungszeit!$X$19,IF(($AH134+AP$15)&lt;Regelungszeit!$W$21,Regelungszeit!$X$20,IF(($AH134+AP$15)&lt;Regelungszeit!$W$22,Regelungszeit!$X$21,IF(($AH134+AP$15)&lt;Regelungszeit!$W$23,Regelungszeit!$X$22,Regelungszeit!$X$23)))))))))</f>
        <v>#N/A</v>
      </c>
      <c r="AQ134" s="81" t="e">
        <f>IF(($AH134+AQ$15)&lt;Regelungszeit!$W$15,Regelungszeit!$X$14,IF(($AH134+AQ$15)&lt;Regelungszeit!$W$16,Regelungszeit!$X$15,IF(($AH134+AQ$15)&lt;Regelungszeit!$W$17,Regelungszeit!$X$16,IF(($AH134+AQ$15)&lt;Regelungszeit!$W$18,Regelungszeit!$X$17,IF(($AH134+AQ$15)&lt;Regelungszeit!$W$19,Regelungszeit!$X$18,IF(($AH134+AQ$15)&lt;Regelungszeit!$W$20,Regelungszeit!$X$19,IF(($AH134+AQ$15)&lt;Regelungszeit!$W$21,Regelungszeit!$X$20,IF(($AH134+AQ$15)&lt;Regelungszeit!$W$22,Regelungszeit!$X$21,IF(($AH134+AQ$15)&lt;Regelungszeit!$W$23,Regelungszeit!$X$22,Regelungszeit!$X$23)))))))))</f>
        <v>#N/A</v>
      </c>
      <c r="AR134" s="81" t="e">
        <f>IF(($AH134+AR$15)&lt;Regelungszeit!$W$15,Regelungszeit!$X$14,IF(($AH134+AR$15)&lt;Regelungszeit!$W$16,Regelungszeit!$X$15,IF(($AH134+AR$15)&lt;Regelungszeit!$W$17,Regelungszeit!$X$16,IF(($AH134+AR$15)&lt;Regelungszeit!$W$18,Regelungszeit!$X$17,IF(($AH134+AR$15)&lt;Regelungszeit!$W$19,Regelungszeit!$X$18,IF(($AH134+AR$15)&lt;Regelungszeit!$W$20,Regelungszeit!$X$19,IF(($AH134+AR$15)&lt;Regelungszeit!$W$21,Regelungszeit!$X$20,IF(($AH134+AR$15)&lt;Regelungszeit!$W$22,Regelungszeit!$X$21,IF(($AH134+AR$15)&lt;Regelungszeit!$W$23,Regelungszeit!$X$22,Regelungszeit!$X$23)))))))))</f>
        <v>#N/A</v>
      </c>
      <c r="AS134" s="81" t="e">
        <f>IF(($AH134+AS$15)&lt;Regelungszeit!$W$15,Regelungszeit!$X$14,IF(($AH134+AS$15)&lt;Regelungszeit!$W$16,Regelungszeit!$X$15,IF(($AH134+AS$15)&lt;Regelungszeit!$W$17,Regelungszeit!$X$16,IF(($AH134+AS$15)&lt;Regelungszeit!$W$18,Regelungszeit!$X$17,IF(($AH134+AS$15)&lt;Regelungszeit!$W$19,Regelungszeit!$X$18,IF(($AH134+AS$15)&lt;Regelungszeit!$W$20,Regelungszeit!$X$19,IF(($AH134+AS$15)&lt;Regelungszeit!$W$21,Regelungszeit!$X$20,IF(($AH134+AS$15)&lt;Regelungszeit!$W$22,Regelungszeit!$X$21,IF(($AH134+AS$15)&lt;Regelungszeit!$W$23,Regelungszeit!$X$22,Regelungszeit!$X$23)))))))))</f>
        <v>#N/A</v>
      </c>
      <c r="AT134" s="81" t="e">
        <f>IF(($AH134+AT$15)&lt;Regelungszeit!$W$15,Regelungszeit!$X$14,IF(($AH134+AT$15)&lt;Regelungszeit!$W$16,Regelungszeit!$X$15,IF(($AH134+AT$15)&lt;Regelungszeit!$W$17,Regelungszeit!$X$16,IF(($AH134+AT$15)&lt;Regelungszeit!$W$18,Regelungszeit!$X$17,IF(($AH134+AT$15)&lt;Regelungszeit!$W$19,Regelungszeit!$X$18,IF(($AH134+AT$15)&lt;Regelungszeit!$W$20,Regelungszeit!$X$19,IF(($AH134+AT$15)&lt;Regelungszeit!$W$21,Regelungszeit!$X$20,IF(($AH134+AT$15)&lt;Regelungszeit!$W$22,Regelungszeit!$X$21,IF(($AH134+AT$15)&lt;Regelungszeit!$W$23,Regelungszeit!$X$22,Regelungszeit!$X$23)))))))))</f>
        <v>#N/A</v>
      </c>
      <c r="AU134" s="81" t="e">
        <f>IF(($AH134+AU$15)&lt;Regelungszeit!$W$15,Regelungszeit!$X$14,IF(($AH134+AU$15)&lt;Regelungszeit!$W$16,Regelungszeit!$X$15,IF(($AH134+AU$15)&lt;Regelungszeit!$W$17,Regelungszeit!$X$16,IF(($AH134+AU$15)&lt;Regelungszeit!$W$18,Regelungszeit!$X$17,IF(($AH134+AU$15)&lt;Regelungszeit!$W$19,Regelungszeit!$X$18,IF(($AH134+AU$15)&lt;Regelungszeit!$W$20,Regelungszeit!$X$19,IF(($AH134+AU$15)&lt;Regelungszeit!$W$21,Regelungszeit!$X$20,IF(($AH134+AU$15)&lt;Regelungszeit!$W$22,Regelungszeit!$X$21,IF(($AH134+AU$15)&lt;Regelungszeit!$W$23,Regelungszeit!$X$22,Regelungszeit!$X$23)))))))))</f>
        <v>#N/A</v>
      </c>
      <c r="AV134" s="81" t="e">
        <f>IF(($AH134+AV$15)&lt;Regelungszeit!$W$15,Regelungszeit!$X$14,IF(($AH134+AV$15)&lt;Regelungszeit!$W$16,Regelungszeit!$X$15,IF(($AH134+AV$15)&lt;Regelungszeit!$W$17,Regelungszeit!$X$16,IF(($AH134+AV$15)&lt;Regelungszeit!$W$18,Regelungszeit!$X$17,IF(($AH134+AV$15)&lt;Regelungszeit!$W$19,Regelungszeit!$X$18,IF(($AH134+AV$15)&lt;Regelungszeit!$W$20,Regelungszeit!$X$19,IF(($AH134+AV$15)&lt;Regelungszeit!$W$21,Regelungszeit!$X$20,IF(($AH134+AV$15)&lt;Regelungszeit!$W$22,Regelungszeit!$X$21,IF(($AH134+AV$15)&lt;Regelungszeit!$W$23,Regelungszeit!$X$22,Regelungszeit!$X$23)))))))))</f>
        <v>#N/A</v>
      </c>
      <c r="AW134" s="81" t="e">
        <f>IF(($AH134+AW$15)&lt;Regelungszeit!$W$15,Regelungszeit!$X$14,IF(($AH134+AW$15)&lt;Regelungszeit!$W$16,Regelungszeit!$X$15,IF(($AH134+AW$15)&lt;Regelungszeit!$W$17,Regelungszeit!$X$16,IF(($AH134+AW$15)&lt;Regelungszeit!$W$18,Regelungszeit!$X$17,IF(($AH134+AW$15)&lt;Regelungszeit!$W$19,Regelungszeit!$X$18,IF(($AH134+AW$15)&lt;Regelungszeit!$W$20,Regelungszeit!$X$19,IF(($AH134+AW$15)&lt;Regelungszeit!$W$21,Regelungszeit!$X$20,IF(($AH134+AW$15)&lt;Regelungszeit!$W$22,Regelungszeit!$X$21,IF(($AH134+AW$15)&lt;Regelungszeit!$W$23,Regelungszeit!$X$22,Regelungszeit!$X$23)))))))))</f>
        <v>#N/A</v>
      </c>
      <c r="AX134" s="82" t="e">
        <f t="shared" si="31"/>
        <v>#N/A</v>
      </c>
    </row>
    <row r="135" spans="1:50">
      <c r="A135" s="56" t="e">
        <f>IF(B135=Regelungszeit!$F$31,"Ende Regelung",IF(B135=Regelungszeit!$F$32,"Ende Hochfahrrampe",""))</f>
        <v>#N/A</v>
      </c>
      <c r="B135" s="57">
        <v>121</v>
      </c>
      <c r="C135" s="58" t="e">
        <f t="shared" si="34"/>
        <v>#N/A</v>
      </c>
      <c r="D135" s="59" t="e">
        <f t="shared" si="35"/>
        <v>#N/A</v>
      </c>
      <c r="E135" s="155"/>
      <c r="F135" s="247" t="e">
        <f>MATCH(INT(C135),Zuteilung!A:A,0)</f>
        <v>#N/A</v>
      </c>
      <c r="G135" s="61" t="e">
        <f>IF(OR(C135&lt;INDEX(Zuteilung!C:C,F135),C135&gt;INDEX(Zuteilung!D:D,F135)),FALSE,TRUE)</f>
        <v>#N/A</v>
      </c>
      <c r="H135" s="60" t="e">
        <f>IF(B135&lt;=Regelungszeit!$F$32,H134+Regelungszeit!$F$28,"")</f>
        <v>#N/A</v>
      </c>
      <c r="I135" s="60"/>
      <c r="J135" s="60"/>
      <c r="K135" s="60"/>
      <c r="L135" s="61" t="e">
        <f t="shared" si="36"/>
        <v>#N/A</v>
      </c>
      <c r="M135" s="106" t="e">
        <f t="shared" si="38"/>
        <v>#N/A</v>
      </c>
      <c r="N135" s="61" t="e">
        <f>IF(M135="","",IF(M135=1,0,IF(M135=1,0,Dateneingabe!$G$10*M135)))</f>
        <v>#N/A</v>
      </c>
      <c r="O135" s="252">
        <f t="shared" si="28"/>
        <v>0</v>
      </c>
      <c r="P135" s="63">
        <f>IF(O135="","",O135*(Dateneingabe!$G$10/100))</f>
        <v>0</v>
      </c>
      <c r="Q135" s="63">
        <f t="shared" si="29"/>
        <v>0</v>
      </c>
      <c r="R135" s="63" t="e">
        <f>IF(C135="","",IF(Dateneingabe!$G$17&lt;40909,Zeitreihe!P135,Zeitreihe!Q135))</f>
        <v>#N/A</v>
      </c>
      <c r="S135" s="68" t="str">
        <f>IF($T$14=0,"",IF(H135="","",IF(E135="","Ist-Arbeit fehlt",IF(L135&gt;Dateneingabe!$G$8,"Ist-Arbeit unplausibel",""))))</f>
        <v/>
      </c>
      <c r="T135" s="30">
        <f t="shared" si="37"/>
        <v>0</v>
      </c>
      <c r="U135" s="30">
        <f t="shared" si="25"/>
        <v>0</v>
      </c>
      <c r="X135" s="80"/>
      <c r="Y135" s="79"/>
      <c r="Z135" s="81"/>
      <c r="AA135" s="81"/>
      <c r="AB135" s="81"/>
      <c r="AC135" s="81"/>
      <c r="AD135" s="81"/>
      <c r="AE135" s="81"/>
      <c r="AF135" s="30" t="e">
        <f t="shared" si="39"/>
        <v>#N/A</v>
      </c>
      <c r="AG135" s="80" t="e">
        <f t="shared" si="30"/>
        <v>#N/A</v>
      </c>
      <c r="AH135" s="79" t="e">
        <f t="shared" si="40"/>
        <v>#N/A</v>
      </c>
      <c r="AI135" s="81" t="e">
        <f>IF(($AH135+AI$15)&lt;Regelungszeit!$W$15,Regelungszeit!$X$14,IF(($AH135+AI$15)&lt;Regelungszeit!$W$16,Regelungszeit!$X$15,IF(($AH135+AI$15)&lt;Regelungszeit!$W$17,Regelungszeit!$X$16,IF(($AH135+AI$15)&lt;Regelungszeit!$W$18,Regelungszeit!$X$17,IF(($AH135+AI$15)&lt;Regelungszeit!$W$19,Regelungszeit!$X$18,IF(($AH135+AI$15)&lt;Regelungszeit!$W$20,Regelungszeit!$X$19,IF(($AH135+AI$15)&lt;Regelungszeit!$W$21,Regelungszeit!$X$20,IF(($AH135+AI$15)&lt;Regelungszeit!$W$22,Regelungszeit!$X$21,IF(($AH135+AI$15)&lt;Regelungszeit!$W$23,Regelungszeit!$X$22,Regelungszeit!$X$23)))))))))</f>
        <v>#N/A</v>
      </c>
      <c r="AJ135" s="81" t="e">
        <f>IF(($AH135+AJ$15)&lt;Regelungszeit!$W$15,Regelungszeit!$X$14,IF(($AH135+AJ$15)&lt;Regelungszeit!$W$16,Regelungszeit!$X$15,IF(($AH135+AJ$15)&lt;Regelungszeit!$W$17,Regelungszeit!$X$16,IF(($AH135+AJ$15)&lt;Regelungszeit!$W$18,Regelungszeit!$X$17,IF(($AH135+AJ$15)&lt;Regelungszeit!$W$19,Regelungszeit!$X$18,IF(($AH135+AJ$15)&lt;Regelungszeit!$W$20,Regelungszeit!$X$19,IF(($AH135+AJ$15)&lt;Regelungszeit!$W$21,Regelungszeit!$X$20,IF(($AH135+AJ$15)&lt;Regelungszeit!$W$22,Regelungszeit!$X$21,IF(($AH135+AJ$15)&lt;Regelungszeit!$W$23,Regelungszeit!$X$22,Regelungszeit!$X$23)))))))))</f>
        <v>#N/A</v>
      </c>
      <c r="AK135" s="81" t="e">
        <f>IF(($AH135+AK$15)&lt;Regelungszeit!$W$15,Regelungszeit!$X$14,IF(($AH135+AK$15)&lt;Regelungszeit!$W$16,Regelungszeit!$X$15,IF(($AH135+AK$15)&lt;Regelungszeit!$W$17,Regelungszeit!$X$16,IF(($AH135+AK$15)&lt;Regelungszeit!$W$18,Regelungszeit!$X$17,IF(($AH135+AK$15)&lt;Regelungszeit!$W$19,Regelungszeit!$X$18,IF(($AH135+AK$15)&lt;Regelungszeit!$W$20,Regelungszeit!$X$19,IF(($AH135+AK$15)&lt;Regelungszeit!$W$21,Regelungszeit!$X$20,IF(($AH135+AK$15)&lt;Regelungszeit!$W$22,Regelungszeit!$X$21,IF(($AH135+AK$15)&lt;Regelungszeit!$W$23,Regelungszeit!$X$22,Regelungszeit!$X$23)))))))))</f>
        <v>#N/A</v>
      </c>
      <c r="AL135" s="81" t="e">
        <f>IF(($AH135+AL$15)&lt;Regelungszeit!$W$15,Regelungszeit!$X$14,IF(($AH135+AL$15)&lt;Regelungszeit!$W$16,Regelungszeit!$X$15,IF(($AH135+AL$15)&lt;Regelungszeit!$W$17,Regelungszeit!$X$16,IF(($AH135+AL$15)&lt;Regelungszeit!$W$18,Regelungszeit!$X$17,IF(($AH135+AL$15)&lt;Regelungszeit!$W$19,Regelungszeit!$X$18,IF(($AH135+AL$15)&lt;Regelungszeit!$W$20,Regelungszeit!$X$19,IF(($AH135+AL$15)&lt;Regelungszeit!$W$21,Regelungszeit!$X$20,IF(($AH135+AL$15)&lt;Regelungszeit!$W$22,Regelungszeit!$X$21,IF(($AH135+AL$15)&lt;Regelungszeit!$W$23,Regelungszeit!$X$22,Regelungszeit!$X$23)))))))))</f>
        <v>#N/A</v>
      </c>
      <c r="AM135" s="81" t="e">
        <f>IF(($AH135+AM$15)&lt;Regelungszeit!$W$15,Regelungszeit!$X$14,IF(($AH135+AM$15)&lt;Regelungszeit!$W$16,Regelungszeit!$X$15,IF(($AH135+AM$15)&lt;Regelungszeit!$W$17,Regelungszeit!$X$16,IF(($AH135+AM$15)&lt;Regelungszeit!$W$18,Regelungszeit!$X$17,IF(($AH135+AM$15)&lt;Regelungszeit!$W$19,Regelungszeit!$X$18,IF(($AH135+AM$15)&lt;Regelungszeit!$W$20,Regelungszeit!$X$19,IF(($AH135+AM$15)&lt;Regelungszeit!$W$21,Regelungszeit!$X$20,IF(($AH135+AM$15)&lt;Regelungszeit!$W$22,Regelungszeit!$X$21,IF(($AH135+AM$15)&lt;Regelungszeit!$W$23,Regelungszeit!$X$22,Regelungszeit!$X$23)))))))))</f>
        <v>#N/A</v>
      </c>
      <c r="AN135" s="81" t="e">
        <f>IF(($AH135+AN$15)&lt;Regelungszeit!$W$15,Regelungszeit!$X$14,IF(($AH135+AN$15)&lt;Regelungszeit!$W$16,Regelungszeit!$X$15,IF(($AH135+AN$15)&lt;Regelungszeit!$W$17,Regelungszeit!$X$16,IF(($AH135+AN$15)&lt;Regelungszeit!$W$18,Regelungszeit!$X$17,IF(($AH135+AN$15)&lt;Regelungszeit!$W$19,Regelungszeit!$X$18,IF(($AH135+AN$15)&lt;Regelungszeit!$W$20,Regelungszeit!$X$19,IF(($AH135+AN$15)&lt;Regelungszeit!$W$21,Regelungszeit!$X$20,IF(($AH135+AN$15)&lt;Regelungszeit!$W$22,Regelungszeit!$X$21,IF(($AH135+AN$15)&lt;Regelungszeit!$W$23,Regelungszeit!$X$22,Regelungszeit!$X$23)))))))))</f>
        <v>#N/A</v>
      </c>
      <c r="AO135" s="81" t="e">
        <f>IF(($AH135+AO$15)&lt;Regelungszeit!$W$15,Regelungszeit!$X$14,IF(($AH135+AO$15)&lt;Regelungszeit!$W$16,Regelungszeit!$X$15,IF(($AH135+AO$15)&lt;Regelungszeit!$W$17,Regelungszeit!$X$16,IF(($AH135+AO$15)&lt;Regelungszeit!$W$18,Regelungszeit!$X$17,IF(($AH135+AO$15)&lt;Regelungszeit!$W$19,Regelungszeit!$X$18,IF(($AH135+AO$15)&lt;Regelungszeit!$W$20,Regelungszeit!$X$19,IF(($AH135+AO$15)&lt;Regelungszeit!$W$21,Regelungszeit!$X$20,IF(($AH135+AO$15)&lt;Regelungszeit!$W$22,Regelungszeit!$X$21,IF(($AH135+AO$15)&lt;Regelungszeit!$W$23,Regelungszeit!$X$22,Regelungszeit!$X$23)))))))))</f>
        <v>#N/A</v>
      </c>
      <c r="AP135" s="81" t="e">
        <f>IF(($AH135+AP$15)&lt;Regelungszeit!$W$15,Regelungszeit!$X$14,IF(($AH135+AP$15)&lt;Regelungszeit!$W$16,Regelungszeit!$X$15,IF(($AH135+AP$15)&lt;Regelungszeit!$W$17,Regelungszeit!$X$16,IF(($AH135+AP$15)&lt;Regelungszeit!$W$18,Regelungszeit!$X$17,IF(($AH135+AP$15)&lt;Regelungszeit!$W$19,Regelungszeit!$X$18,IF(($AH135+AP$15)&lt;Regelungszeit!$W$20,Regelungszeit!$X$19,IF(($AH135+AP$15)&lt;Regelungszeit!$W$21,Regelungszeit!$X$20,IF(($AH135+AP$15)&lt;Regelungszeit!$W$22,Regelungszeit!$X$21,IF(($AH135+AP$15)&lt;Regelungszeit!$W$23,Regelungszeit!$X$22,Regelungszeit!$X$23)))))))))</f>
        <v>#N/A</v>
      </c>
      <c r="AQ135" s="81" t="e">
        <f>IF(($AH135+AQ$15)&lt;Regelungszeit!$W$15,Regelungszeit!$X$14,IF(($AH135+AQ$15)&lt;Regelungszeit!$W$16,Regelungszeit!$X$15,IF(($AH135+AQ$15)&lt;Regelungszeit!$W$17,Regelungszeit!$X$16,IF(($AH135+AQ$15)&lt;Regelungszeit!$W$18,Regelungszeit!$X$17,IF(($AH135+AQ$15)&lt;Regelungszeit!$W$19,Regelungszeit!$X$18,IF(($AH135+AQ$15)&lt;Regelungszeit!$W$20,Regelungszeit!$X$19,IF(($AH135+AQ$15)&lt;Regelungszeit!$W$21,Regelungszeit!$X$20,IF(($AH135+AQ$15)&lt;Regelungszeit!$W$22,Regelungszeit!$X$21,IF(($AH135+AQ$15)&lt;Regelungszeit!$W$23,Regelungszeit!$X$22,Regelungszeit!$X$23)))))))))</f>
        <v>#N/A</v>
      </c>
      <c r="AR135" s="81" t="e">
        <f>IF(($AH135+AR$15)&lt;Regelungszeit!$W$15,Regelungszeit!$X$14,IF(($AH135+AR$15)&lt;Regelungszeit!$W$16,Regelungszeit!$X$15,IF(($AH135+AR$15)&lt;Regelungszeit!$W$17,Regelungszeit!$X$16,IF(($AH135+AR$15)&lt;Regelungszeit!$W$18,Regelungszeit!$X$17,IF(($AH135+AR$15)&lt;Regelungszeit!$W$19,Regelungszeit!$X$18,IF(($AH135+AR$15)&lt;Regelungszeit!$W$20,Regelungszeit!$X$19,IF(($AH135+AR$15)&lt;Regelungszeit!$W$21,Regelungszeit!$X$20,IF(($AH135+AR$15)&lt;Regelungszeit!$W$22,Regelungszeit!$X$21,IF(($AH135+AR$15)&lt;Regelungszeit!$W$23,Regelungszeit!$X$22,Regelungszeit!$X$23)))))))))</f>
        <v>#N/A</v>
      </c>
      <c r="AS135" s="81" t="e">
        <f>IF(($AH135+AS$15)&lt;Regelungszeit!$W$15,Regelungszeit!$X$14,IF(($AH135+AS$15)&lt;Regelungszeit!$W$16,Regelungszeit!$X$15,IF(($AH135+AS$15)&lt;Regelungszeit!$W$17,Regelungszeit!$X$16,IF(($AH135+AS$15)&lt;Regelungszeit!$W$18,Regelungszeit!$X$17,IF(($AH135+AS$15)&lt;Regelungszeit!$W$19,Regelungszeit!$X$18,IF(($AH135+AS$15)&lt;Regelungszeit!$W$20,Regelungszeit!$X$19,IF(($AH135+AS$15)&lt;Regelungszeit!$W$21,Regelungszeit!$X$20,IF(($AH135+AS$15)&lt;Regelungszeit!$W$22,Regelungszeit!$X$21,IF(($AH135+AS$15)&lt;Regelungszeit!$W$23,Regelungszeit!$X$22,Regelungszeit!$X$23)))))))))</f>
        <v>#N/A</v>
      </c>
      <c r="AT135" s="81" t="e">
        <f>IF(($AH135+AT$15)&lt;Regelungszeit!$W$15,Regelungszeit!$X$14,IF(($AH135+AT$15)&lt;Regelungszeit!$W$16,Regelungszeit!$X$15,IF(($AH135+AT$15)&lt;Regelungszeit!$W$17,Regelungszeit!$X$16,IF(($AH135+AT$15)&lt;Regelungszeit!$W$18,Regelungszeit!$X$17,IF(($AH135+AT$15)&lt;Regelungszeit!$W$19,Regelungszeit!$X$18,IF(($AH135+AT$15)&lt;Regelungszeit!$W$20,Regelungszeit!$X$19,IF(($AH135+AT$15)&lt;Regelungszeit!$W$21,Regelungszeit!$X$20,IF(($AH135+AT$15)&lt;Regelungszeit!$W$22,Regelungszeit!$X$21,IF(($AH135+AT$15)&lt;Regelungszeit!$W$23,Regelungszeit!$X$22,Regelungszeit!$X$23)))))))))</f>
        <v>#N/A</v>
      </c>
      <c r="AU135" s="81" t="e">
        <f>IF(($AH135+AU$15)&lt;Regelungszeit!$W$15,Regelungszeit!$X$14,IF(($AH135+AU$15)&lt;Regelungszeit!$W$16,Regelungszeit!$X$15,IF(($AH135+AU$15)&lt;Regelungszeit!$W$17,Regelungszeit!$X$16,IF(($AH135+AU$15)&lt;Regelungszeit!$W$18,Regelungszeit!$X$17,IF(($AH135+AU$15)&lt;Regelungszeit!$W$19,Regelungszeit!$X$18,IF(($AH135+AU$15)&lt;Regelungszeit!$W$20,Regelungszeit!$X$19,IF(($AH135+AU$15)&lt;Regelungszeit!$W$21,Regelungszeit!$X$20,IF(($AH135+AU$15)&lt;Regelungszeit!$W$22,Regelungszeit!$X$21,IF(($AH135+AU$15)&lt;Regelungszeit!$W$23,Regelungszeit!$X$22,Regelungszeit!$X$23)))))))))</f>
        <v>#N/A</v>
      </c>
      <c r="AV135" s="81" t="e">
        <f>IF(($AH135+AV$15)&lt;Regelungszeit!$W$15,Regelungszeit!$X$14,IF(($AH135+AV$15)&lt;Regelungszeit!$W$16,Regelungszeit!$X$15,IF(($AH135+AV$15)&lt;Regelungszeit!$W$17,Regelungszeit!$X$16,IF(($AH135+AV$15)&lt;Regelungszeit!$W$18,Regelungszeit!$X$17,IF(($AH135+AV$15)&lt;Regelungszeit!$W$19,Regelungszeit!$X$18,IF(($AH135+AV$15)&lt;Regelungszeit!$W$20,Regelungszeit!$X$19,IF(($AH135+AV$15)&lt;Regelungszeit!$W$21,Regelungszeit!$X$20,IF(($AH135+AV$15)&lt;Regelungszeit!$W$22,Regelungszeit!$X$21,IF(($AH135+AV$15)&lt;Regelungszeit!$W$23,Regelungszeit!$X$22,Regelungszeit!$X$23)))))))))</f>
        <v>#N/A</v>
      </c>
      <c r="AW135" s="81" t="e">
        <f>IF(($AH135+AW$15)&lt;Regelungszeit!$W$15,Regelungszeit!$X$14,IF(($AH135+AW$15)&lt;Regelungszeit!$W$16,Regelungszeit!$X$15,IF(($AH135+AW$15)&lt;Regelungszeit!$W$17,Regelungszeit!$X$16,IF(($AH135+AW$15)&lt;Regelungszeit!$W$18,Regelungszeit!$X$17,IF(($AH135+AW$15)&lt;Regelungszeit!$W$19,Regelungszeit!$X$18,IF(($AH135+AW$15)&lt;Regelungszeit!$W$20,Regelungszeit!$X$19,IF(($AH135+AW$15)&lt;Regelungszeit!$W$21,Regelungszeit!$X$20,IF(($AH135+AW$15)&lt;Regelungszeit!$W$22,Regelungszeit!$X$21,IF(($AH135+AW$15)&lt;Regelungszeit!$W$23,Regelungszeit!$X$22,Regelungszeit!$X$23)))))))))</f>
        <v>#N/A</v>
      </c>
      <c r="AX135" s="82" t="e">
        <f t="shared" si="31"/>
        <v>#N/A</v>
      </c>
    </row>
    <row r="136" spans="1:50">
      <c r="A136" s="56" t="e">
        <f>IF(B136=Regelungszeit!$F$31,"Ende Regelung",IF(B136=Regelungszeit!$F$32,"Ende Hochfahrrampe",""))</f>
        <v>#N/A</v>
      </c>
      <c r="B136" s="57">
        <v>122</v>
      </c>
      <c r="C136" s="58" t="e">
        <f t="shared" si="34"/>
        <v>#N/A</v>
      </c>
      <c r="D136" s="59" t="e">
        <f t="shared" si="35"/>
        <v>#N/A</v>
      </c>
      <c r="E136" s="155"/>
      <c r="F136" s="247" t="e">
        <f>MATCH(INT(C136),Zuteilung!A:A,0)</f>
        <v>#N/A</v>
      </c>
      <c r="G136" s="61" t="e">
        <f>IF(OR(C136&lt;INDEX(Zuteilung!C:C,F136),C136&gt;INDEX(Zuteilung!D:D,F136)),FALSE,TRUE)</f>
        <v>#N/A</v>
      </c>
      <c r="H136" s="60" t="e">
        <f>IF(B136&lt;=Regelungszeit!$F$32,H135+Regelungszeit!$F$28,"")</f>
        <v>#N/A</v>
      </c>
      <c r="I136" s="60"/>
      <c r="J136" s="60"/>
      <c r="K136" s="60"/>
      <c r="L136" s="61" t="e">
        <f t="shared" si="36"/>
        <v>#N/A</v>
      </c>
      <c r="M136" s="106" t="e">
        <f t="shared" si="38"/>
        <v>#N/A</v>
      </c>
      <c r="N136" s="61" t="e">
        <f>IF(M136="","",IF(M136=1,0,IF(M136=1,0,Dateneingabe!$G$10*M136)))</f>
        <v>#N/A</v>
      </c>
      <c r="O136" s="252">
        <f t="shared" si="28"/>
        <v>0</v>
      </c>
      <c r="P136" s="63">
        <f>IF(O136="","",O136*(Dateneingabe!$G$10/100))</f>
        <v>0</v>
      </c>
      <c r="Q136" s="63">
        <f t="shared" si="29"/>
        <v>0</v>
      </c>
      <c r="R136" s="63" t="e">
        <f>IF(C136="","",IF(Dateneingabe!$G$17&lt;40909,Zeitreihe!P136,Zeitreihe!Q136))</f>
        <v>#N/A</v>
      </c>
      <c r="S136" s="68" t="str">
        <f>IF($T$14=0,"",IF(H136="","",IF(E136="","Ist-Arbeit fehlt",IF(L136&gt;Dateneingabe!$G$8,"Ist-Arbeit unplausibel",""))))</f>
        <v/>
      </c>
      <c r="T136" s="30">
        <f t="shared" si="37"/>
        <v>0</v>
      </c>
      <c r="U136" s="30">
        <f t="shared" si="25"/>
        <v>0</v>
      </c>
      <c r="X136" s="80"/>
      <c r="Y136" s="79"/>
      <c r="Z136" s="81"/>
      <c r="AA136" s="81"/>
      <c r="AB136" s="81"/>
      <c r="AC136" s="81"/>
      <c r="AD136" s="81"/>
      <c r="AE136" s="81"/>
      <c r="AF136" s="30" t="e">
        <f t="shared" si="39"/>
        <v>#N/A</v>
      </c>
      <c r="AG136" s="80" t="e">
        <f t="shared" si="30"/>
        <v>#N/A</v>
      </c>
      <c r="AH136" s="79" t="e">
        <f t="shared" si="40"/>
        <v>#N/A</v>
      </c>
      <c r="AI136" s="81" t="e">
        <f>IF(($AH136+AI$15)&lt;Regelungszeit!$W$15,Regelungszeit!$X$14,IF(($AH136+AI$15)&lt;Regelungszeit!$W$16,Regelungszeit!$X$15,IF(($AH136+AI$15)&lt;Regelungszeit!$W$17,Regelungszeit!$X$16,IF(($AH136+AI$15)&lt;Regelungszeit!$W$18,Regelungszeit!$X$17,IF(($AH136+AI$15)&lt;Regelungszeit!$W$19,Regelungszeit!$X$18,IF(($AH136+AI$15)&lt;Regelungszeit!$W$20,Regelungszeit!$X$19,IF(($AH136+AI$15)&lt;Regelungszeit!$W$21,Regelungszeit!$X$20,IF(($AH136+AI$15)&lt;Regelungszeit!$W$22,Regelungszeit!$X$21,IF(($AH136+AI$15)&lt;Regelungszeit!$W$23,Regelungszeit!$X$22,Regelungszeit!$X$23)))))))))</f>
        <v>#N/A</v>
      </c>
      <c r="AJ136" s="81" t="e">
        <f>IF(($AH136+AJ$15)&lt;Regelungszeit!$W$15,Regelungszeit!$X$14,IF(($AH136+AJ$15)&lt;Regelungszeit!$W$16,Regelungszeit!$X$15,IF(($AH136+AJ$15)&lt;Regelungszeit!$W$17,Regelungszeit!$X$16,IF(($AH136+AJ$15)&lt;Regelungszeit!$W$18,Regelungszeit!$X$17,IF(($AH136+AJ$15)&lt;Regelungszeit!$W$19,Regelungszeit!$X$18,IF(($AH136+AJ$15)&lt;Regelungszeit!$W$20,Regelungszeit!$X$19,IF(($AH136+AJ$15)&lt;Regelungszeit!$W$21,Regelungszeit!$X$20,IF(($AH136+AJ$15)&lt;Regelungszeit!$W$22,Regelungszeit!$X$21,IF(($AH136+AJ$15)&lt;Regelungszeit!$W$23,Regelungszeit!$X$22,Regelungszeit!$X$23)))))))))</f>
        <v>#N/A</v>
      </c>
      <c r="AK136" s="81" t="e">
        <f>IF(($AH136+AK$15)&lt;Regelungszeit!$W$15,Regelungszeit!$X$14,IF(($AH136+AK$15)&lt;Regelungszeit!$W$16,Regelungszeit!$X$15,IF(($AH136+AK$15)&lt;Regelungszeit!$W$17,Regelungszeit!$X$16,IF(($AH136+AK$15)&lt;Regelungszeit!$W$18,Regelungszeit!$X$17,IF(($AH136+AK$15)&lt;Regelungszeit!$W$19,Regelungszeit!$X$18,IF(($AH136+AK$15)&lt;Regelungszeit!$W$20,Regelungszeit!$X$19,IF(($AH136+AK$15)&lt;Regelungszeit!$W$21,Regelungszeit!$X$20,IF(($AH136+AK$15)&lt;Regelungszeit!$W$22,Regelungszeit!$X$21,IF(($AH136+AK$15)&lt;Regelungszeit!$W$23,Regelungszeit!$X$22,Regelungszeit!$X$23)))))))))</f>
        <v>#N/A</v>
      </c>
      <c r="AL136" s="81" t="e">
        <f>IF(($AH136+AL$15)&lt;Regelungszeit!$W$15,Regelungszeit!$X$14,IF(($AH136+AL$15)&lt;Regelungszeit!$W$16,Regelungszeit!$X$15,IF(($AH136+AL$15)&lt;Regelungszeit!$W$17,Regelungszeit!$X$16,IF(($AH136+AL$15)&lt;Regelungszeit!$W$18,Regelungszeit!$X$17,IF(($AH136+AL$15)&lt;Regelungszeit!$W$19,Regelungszeit!$X$18,IF(($AH136+AL$15)&lt;Regelungszeit!$W$20,Regelungszeit!$X$19,IF(($AH136+AL$15)&lt;Regelungszeit!$W$21,Regelungszeit!$X$20,IF(($AH136+AL$15)&lt;Regelungszeit!$W$22,Regelungszeit!$X$21,IF(($AH136+AL$15)&lt;Regelungszeit!$W$23,Regelungszeit!$X$22,Regelungszeit!$X$23)))))))))</f>
        <v>#N/A</v>
      </c>
      <c r="AM136" s="81" t="e">
        <f>IF(($AH136+AM$15)&lt;Regelungszeit!$W$15,Regelungszeit!$X$14,IF(($AH136+AM$15)&lt;Regelungszeit!$W$16,Regelungszeit!$X$15,IF(($AH136+AM$15)&lt;Regelungszeit!$W$17,Regelungszeit!$X$16,IF(($AH136+AM$15)&lt;Regelungszeit!$W$18,Regelungszeit!$X$17,IF(($AH136+AM$15)&lt;Regelungszeit!$W$19,Regelungszeit!$X$18,IF(($AH136+AM$15)&lt;Regelungszeit!$W$20,Regelungszeit!$X$19,IF(($AH136+AM$15)&lt;Regelungszeit!$W$21,Regelungszeit!$X$20,IF(($AH136+AM$15)&lt;Regelungszeit!$W$22,Regelungszeit!$X$21,IF(($AH136+AM$15)&lt;Regelungszeit!$W$23,Regelungszeit!$X$22,Regelungszeit!$X$23)))))))))</f>
        <v>#N/A</v>
      </c>
      <c r="AN136" s="81" t="e">
        <f>IF(($AH136+AN$15)&lt;Regelungszeit!$W$15,Regelungszeit!$X$14,IF(($AH136+AN$15)&lt;Regelungszeit!$W$16,Regelungszeit!$X$15,IF(($AH136+AN$15)&lt;Regelungszeit!$W$17,Regelungszeit!$X$16,IF(($AH136+AN$15)&lt;Regelungszeit!$W$18,Regelungszeit!$X$17,IF(($AH136+AN$15)&lt;Regelungszeit!$W$19,Regelungszeit!$X$18,IF(($AH136+AN$15)&lt;Regelungszeit!$W$20,Regelungszeit!$X$19,IF(($AH136+AN$15)&lt;Regelungszeit!$W$21,Regelungszeit!$X$20,IF(($AH136+AN$15)&lt;Regelungszeit!$W$22,Regelungszeit!$X$21,IF(($AH136+AN$15)&lt;Regelungszeit!$W$23,Regelungszeit!$X$22,Regelungszeit!$X$23)))))))))</f>
        <v>#N/A</v>
      </c>
      <c r="AO136" s="81" t="e">
        <f>IF(($AH136+AO$15)&lt;Regelungszeit!$W$15,Regelungszeit!$X$14,IF(($AH136+AO$15)&lt;Regelungszeit!$W$16,Regelungszeit!$X$15,IF(($AH136+AO$15)&lt;Regelungszeit!$W$17,Regelungszeit!$X$16,IF(($AH136+AO$15)&lt;Regelungszeit!$W$18,Regelungszeit!$X$17,IF(($AH136+AO$15)&lt;Regelungszeit!$W$19,Regelungszeit!$X$18,IF(($AH136+AO$15)&lt;Regelungszeit!$W$20,Regelungszeit!$X$19,IF(($AH136+AO$15)&lt;Regelungszeit!$W$21,Regelungszeit!$X$20,IF(($AH136+AO$15)&lt;Regelungszeit!$W$22,Regelungszeit!$X$21,IF(($AH136+AO$15)&lt;Regelungszeit!$W$23,Regelungszeit!$X$22,Regelungszeit!$X$23)))))))))</f>
        <v>#N/A</v>
      </c>
      <c r="AP136" s="81" t="e">
        <f>IF(($AH136+AP$15)&lt;Regelungszeit!$W$15,Regelungszeit!$X$14,IF(($AH136+AP$15)&lt;Regelungszeit!$W$16,Regelungszeit!$X$15,IF(($AH136+AP$15)&lt;Regelungszeit!$W$17,Regelungszeit!$X$16,IF(($AH136+AP$15)&lt;Regelungszeit!$W$18,Regelungszeit!$X$17,IF(($AH136+AP$15)&lt;Regelungszeit!$W$19,Regelungszeit!$X$18,IF(($AH136+AP$15)&lt;Regelungszeit!$W$20,Regelungszeit!$X$19,IF(($AH136+AP$15)&lt;Regelungszeit!$W$21,Regelungszeit!$X$20,IF(($AH136+AP$15)&lt;Regelungszeit!$W$22,Regelungszeit!$X$21,IF(($AH136+AP$15)&lt;Regelungszeit!$W$23,Regelungszeit!$X$22,Regelungszeit!$X$23)))))))))</f>
        <v>#N/A</v>
      </c>
      <c r="AQ136" s="81" t="e">
        <f>IF(($AH136+AQ$15)&lt;Regelungszeit!$W$15,Regelungszeit!$X$14,IF(($AH136+AQ$15)&lt;Regelungszeit!$W$16,Regelungszeit!$X$15,IF(($AH136+AQ$15)&lt;Regelungszeit!$W$17,Regelungszeit!$X$16,IF(($AH136+AQ$15)&lt;Regelungszeit!$W$18,Regelungszeit!$X$17,IF(($AH136+AQ$15)&lt;Regelungszeit!$W$19,Regelungszeit!$X$18,IF(($AH136+AQ$15)&lt;Regelungszeit!$W$20,Regelungszeit!$X$19,IF(($AH136+AQ$15)&lt;Regelungszeit!$W$21,Regelungszeit!$X$20,IF(($AH136+AQ$15)&lt;Regelungszeit!$W$22,Regelungszeit!$X$21,IF(($AH136+AQ$15)&lt;Regelungszeit!$W$23,Regelungszeit!$X$22,Regelungszeit!$X$23)))))))))</f>
        <v>#N/A</v>
      </c>
      <c r="AR136" s="81" t="e">
        <f>IF(($AH136+AR$15)&lt;Regelungszeit!$W$15,Regelungszeit!$X$14,IF(($AH136+AR$15)&lt;Regelungszeit!$W$16,Regelungszeit!$X$15,IF(($AH136+AR$15)&lt;Regelungszeit!$W$17,Regelungszeit!$X$16,IF(($AH136+AR$15)&lt;Regelungszeit!$W$18,Regelungszeit!$X$17,IF(($AH136+AR$15)&lt;Regelungszeit!$W$19,Regelungszeit!$X$18,IF(($AH136+AR$15)&lt;Regelungszeit!$W$20,Regelungszeit!$X$19,IF(($AH136+AR$15)&lt;Regelungszeit!$W$21,Regelungszeit!$X$20,IF(($AH136+AR$15)&lt;Regelungszeit!$W$22,Regelungszeit!$X$21,IF(($AH136+AR$15)&lt;Regelungszeit!$W$23,Regelungszeit!$X$22,Regelungszeit!$X$23)))))))))</f>
        <v>#N/A</v>
      </c>
      <c r="AS136" s="81" t="e">
        <f>IF(($AH136+AS$15)&lt;Regelungszeit!$W$15,Regelungszeit!$X$14,IF(($AH136+AS$15)&lt;Regelungszeit!$W$16,Regelungszeit!$X$15,IF(($AH136+AS$15)&lt;Regelungszeit!$W$17,Regelungszeit!$X$16,IF(($AH136+AS$15)&lt;Regelungszeit!$W$18,Regelungszeit!$X$17,IF(($AH136+AS$15)&lt;Regelungszeit!$W$19,Regelungszeit!$X$18,IF(($AH136+AS$15)&lt;Regelungszeit!$W$20,Regelungszeit!$X$19,IF(($AH136+AS$15)&lt;Regelungszeit!$W$21,Regelungszeit!$X$20,IF(($AH136+AS$15)&lt;Regelungszeit!$W$22,Regelungszeit!$X$21,IF(($AH136+AS$15)&lt;Regelungszeit!$W$23,Regelungszeit!$X$22,Regelungszeit!$X$23)))))))))</f>
        <v>#N/A</v>
      </c>
      <c r="AT136" s="81" t="e">
        <f>IF(($AH136+AT$15)&lt;Regelungszeit!$W$15,Regelungszeit!$X$14,IF(($AH136+AT$15)&lt;Regelungszeit!$W$16,Regelungszeit!$X$15,IF(($AH136+AT$15)&lt;Regelungszeit!$W$17,Regelungszeit!$X$16,IF(($AH136+AT$15)&lt;Regelungszeit!$W$18,Regelungszeit!$X$17,IF(($AH136+AT$15)&lt;Regelungszeit!$W$19,Regelungszeit!$X$18,IF(($AH136+AT$15)&lt;Regelungszeit!$W$20,Regelungszeit!$X$19,IF(($AH136+AT$15)&lt;Regelungszeit!$W$21,Regelungszeit!$X$20,IF(($AH136+AT$15)&lt;Regelungszeit!$W$22,Regelungszeit!$X$21,IF(($AH136+AT$15)&lt;Regelungszeit!$W$23,Regelungszeit!$X$22,Regelungszeit!$X$23)))))))))</f>
        <v>#N/A</v>
      </c>
      <c r="AU136" s="81" t="e">
        <f>IF(($AH136+AU$15)&lt;Regelungszeit!$W$15,Regelungszeit!$X$14,IF(($AH136+AU$15)&lt;Regelungszeit!$W$16,Regelungszeit!$X$15,IF(($AH136+AU$15)&lt;Regelungszeit!$W$17,Regelungszeit!$X$16,IF(($AH136+AU$15)&lt;Regelungszeit!$W$18,Regelungszeit!$X$17,IF(($AH136+AU$15)&lt;Regelungszeit!$W$19,Regelungszeit!$X$18,IF(($AH136+AU$15)&lt;Regelungszeit!$W$20,Regelungszeit!$X$19,IF(($AH136+AU$15)&lt;Regelungszeit!$W$21,Regelungszeit!$X$20,IF(($AH136+AU$15)&lt;Regelungszeit!$W$22,Regelungszeit!$X$21,IF(($AH136+AU$15)&lt;Regelungszeit!$W$23,Regelungszeit!$X$22,Regelungszeit!$X$23)))))))))</f>
        <v>#N/A</v>
      </c>
      <c r="AV136" s="81" t="e">
        <f>IF(($AH136+AV$15)&lt;Regelungszeit!$W$15,Regelungszeit!$X$14,IF(($AH136+AV$15)&lt;Regelungszeit!$W$16,Regelungszeit!$X$15,IF(($AH136+AV$15)&lt;Regelungszeit!$W$17,Regelungszeit!$X$16,IF(($AH136+AV$15)&lt;Regelungszeit!$W$18,Regelungszeit!$X$17,IF(($AH136+AV$15)&lt;Regelungszeit!$W$19,Regelungszeit!$X$18,IF(($AH136+AV$15)&lt;Regelungszeit!$W$20,Regelungszeit!$X$19,IF(($AH136+AV$15)&lt;Regelungszeit!$W$21,Regelungszeit!$X$20,IF(($AH136+AV$15)&lt;Regelungszeit!$W$22,Regelungszeit!$X$21,IF(($AH136+AV$15)&lt;Regelungszeit!$W$23,Regelungszeit!$X$22,Regelungszeit!$X$23)))))))))</f>
        <v>#N/A</v>
      </c>
      <c r="AW136" s="81" t="e">
        <f>IF(($AH136+AW$15)&lt;Regelungszeit!$W$15,Regelungszeit!$X$14,IF(($AH136+AW$15)&lt;Regelungszeit!$W$16,Regelungszeit!$X$15,IF(($AH136+AW$15)&lt;Regelungszeit!$W$17,Regelungszeit!$X$16,IF(($AH136+AW$15)&lt;Regelungszeit!$W$18,Regelungszeit!$X$17,IF(($AH136+AW$15)&lt;Regelungszeit!$W$19,Regelungszeit!$X$18,IF(($AH136+AW$15)&lt;Regelungszeit!$W$20,Regelungszeit!$X$19,IF(($AH136+AW$15)&lt;Regelungszeit!$W$21,Regelungszeit!$X$20,IF(($AH136+AW$15)&lt;Regelungszeit!$W$22,Regelungszeit!$X$21,IF(($AH136+AW$15)&lt;Regelungszeit!$W$23,Regelungszeit!$X$22,Regelungszeit!$X$23)))))))))</f>
        <v>#N/A</v>
      </c>
      <c r="AX136" s="82" t="e">
        <f t="shared" si="31"/>
        <v>#N/A</v>
      </c>
    </row>
    <row r="137" spans="1:50">
      <c r="A137" s="56" t="e">
        <f>IF(B137=Regelungszeit!$F$31,"Ende Regelung",IF(B137=Regelungszeit!$F$32,"Ende Hochfahrrampe",""))</f>
        <v>#N/A</v>
      </c>
      <c r="B137" s="57">
        <v>123</v>
      </c>
      <c r="C137" s="58" t="e">
        <f t="shared" si="34"/>
        <v>#N/A</v>
      </c>
      <c r="D137" s="59" t="e">
        <f t="shared" si="35"/>
        <v>#N/A</v>
      </c>
      <c r="E137" s="155"/>
      <c r="F137" s="247" t="e">
        <f>MATCH(INT(C137),Zuteilung!A:A,0)</f>
        <v>#N/A</v>
      </c>
      <c r="G137" s="61" t="e">
        <f>IF(OR(C137&lt;INDEX(Zuteilung!C:C,F137),C137&gt;INDEX(Zuteilung!D:D,F137)),FALSE,TRUE)</f>
        <v>#N/A</v>
      </c>
      <c r="H137" s="60" t="e">
        <f>IF(B137&lt;=Regelungszeit!$F$32,H136+Regelungszeit!$F$28,"")</f>
        <v>#N/A</v>
      </c>
      <c r="I137" s="60"/>
      <c r="J137" s="60"/>
      <c r="K137" s="60"/>
      <c r="L137" s="61" t="e">
        <f t="shared" si="36"/>
        <v>#N/A</v>
      </c>
      <c r="M137" s="106" t="e">
        <f t="shared" si="38"/>
        <v>#N/A</v>
      </c>
      <c r="N137" s="61" t="e">
        <f>IF(M137="","",IF(M137=1,0,IF(M137=1,0,Dateneingabe!$G$10*M137)))</f>
        <v>#N/A</v>
      </c>
      <c r="O137" s="252">
        <f t="shared" si="28"/>
        <v>0</v>
      </c>
      <c r="P137" s="63">
        <f>IF(O137="","",O137*(Dateneingabe!$G$10/100))</f>
        <v>0</v>
      </c>
      <c r="Q137" s="63">
        <f t="shared" si="29"/>
        <v>0</v>
      </c>
      <c r="R137" s="63" t="e">
        <f>IF(C137="","",IF(Dateneingabe!$G$17&lt;40909,Zeitreihe!P137,Zeitreihe!Q137))</f>
        <v>#N/A</v>
      </c>
      <c r="S137" s="68" t="str">
        <f>IF($T$14=0,"",IF(H137="","",IF(E137="","Ist-Arbeit fehlt",IF(L137&gt;Dateneingabe!$G$8,"Ist-Arbeit unplausibel",""))))</f>
        <v/>
      </c>
      <c r="T137" s="30">
        <f t="shared" si="37"/>
        <v>0</v>
      </c>
      <c r="U137" s="30">
        <f t="shared" si="25"/>
        <v>0</v>
      </c>
      <c r="X137" s="80"/>
      <c r="Y137" s="79"/>
      <c r="Z137" s="81"/>
      <c r="AA137" s="81"/>
      <c r="AB137" s="81"/>
      <c r="AC137" s="81"/>
      <c r="AD137" s="81"/>
      <c r="AE137" s="81"/>
      <c r="AF137" s="30" t="e">
        <f t="shared" si="39"/>
        <v>#N/A</v>
      </c>
      <c r="AG137" s="80" t="e">
        <f t="shared" si="30"/>
        <v>#N/A</v>
      </c>
      <c r="AH137" s="79" t="e">
        <f t="shared" si="40"/>
        <v>#N/A</v>
      </c>
      <c r="AI137" s="81" t="e">
        <f>IF(($AH137+AI$15)&lt;Regelungszeit!$W$15,Regelungszeit!$X$14,IF(($AH137+AI$15)&lt;Regelungszeit!$W$16,Regelungszeit!$X$15,IF(($AH137+AI$15)&lt;Regelungszeit!$W$17,Regelungszeit!$X$16,IF(($AH137+AI$15)&lt;Regelungszeit!$W$18,Regelungszeit!$X$17,IF(($AH137+AI$15)&lt;Regelungszeit!$W$19,Regelungszeit!$X$18,IF(($AH137+AI$15)&lt;Regelungszeit!$W$20,Regelungszeit!$X$19,IF(($AH137+AI$15)&lt;Regelungszeit!$W$21,Regelungszeit!$X$20,IF(($AH137+AI$15)&lt;Regelungszeit!$W$22,Regelungszeit!$X$21,IF(($AH137+AI$15)&lt;Regelungszeit!$W$23,Regelungszeit!$X$22,Regelungszeit!$X$23)))))))))</f>
        <v>#N/A</v>
      </c>
      <c r="AJ137" s="81" t="e">
        <f>IF(($AH137+AJ$15)&lt;Regelungszeit!$W$15,Regelungszeit!$X$14,IF(($AH137+AJ$15)&lt;Regelungszeit!$W$16,Regelungszeit!$X$15,IF(($AH137+AJ$15)&lt;Regelungszeit!$W$17,Regelungszeit!$X$16,IF(($AH137+AJ$15)&lt;Regelungszeit!$W$18,Regelungszeit!$X$17,IF(($AH137+AJ$15)&lt;Regelungszeit!$W$19,Regelungszeit!$X$18,IF(($AH137+AJ$15)&lt;Regelungszeit!$W$20,Regelungszeit!$X$19,IF(($AH137+AJ$15)&lt;Regelungszeit!$W$21,Regelungszeit!$X$20,IF(($AH137+AJ$15)&lt;Regelungszeit!$W$22,Regelungszeit!$X$21,IF(($AH137+AJ$15)&lt;Regelungszeit!$W$23,Regelungszeit!$X$22,Regelungszeit!$X$23)))))))))</f>
        <v>#N/A</v>
      </c>
      <c r="AK137" s="81" t="e">
        <f>IF(($AH137+AK$15)&lt;Regelungszeit!$W$15,Regelungszeit!$X$14,IF(($AH137+AK$15)&lt;Regelungszeit!$W$16,Regelungszeit!$X$15,IF(($AH137+AK$15)&lt;Regelungszeit!$W$17,Regelungszeit!$X$16,IF(($AH137+AK$15)&lt;Regelungszeit!$W$18,Regelungszeit!$X$17,IF(($AH137+AK$15)&lt;Regelungszeit!$W$19,Regelungszeit!$X$18,IF(($AH137+AK$15)&lt;Regelungszeit!$W$20,Regelungszeit!$X$19,IF(($AH137+AK$15)&lt;Regelungszeit!$W$21,Regelungszeit!$X$20,IF(($AH137+AK$15)&lt;Regelungszeit!$W$22,Regelungszeit!$X$21,IF(($AH137+AK$15)&lt;Regelungszeit!$W$23,Regelungszeit!$X$22,Regelungszeit!$X$23)))))))))</f>
        <v>#N/A</v>
      </c>
      <c r="AL137" s="81" t="e">
        <f>IF(($AH137+AL$15)&lt;Regelungszeit!$W$15,Regelungszeit!$X$14,IF(($AH137+AL$15)&lt;Regelungszeit!$W$16,Regelungszeit!$X$15,IF(($AH137+AL$15)&lt;Regelungszeit!$W$17,Regelungszeit!$X$16,IF(($AH137+AL$15)&lt;Regelungszeit!$W$18,Regelungszeit!$X$17,IF(($AH137+AL$15)&lt;Regelungszeit!$W$19,Regelungszeit!$X$18,IF(($AH137+AL$15)&lt;Regelungszeit!$W$20,Regelungszeit!$X$19,IF(($AH137+AL$15)&lt;Regelungszeit!$W$21,Regelungszeit!$X$20,IF(($AH137+AL$15)&lt;Regelungszeit!$W$22,Regelungszeit!$X$21,IF(($AH137+AL$15)&lt;Regelungszeit!$W$23,Regelungszeit!$X$22,Regelungszeit!$X$23)))))))))</f>
        <v>#N/A</v>
      </c>
      <c r="AM137" s="81" t="e">
        <f>IF(($AH137+AM$15)&lt;Regelungszeit!$W$15,Regelungszeit!$X$14,IF(($AH137+AM$15)&lt;Regelungszeit!$W$16,Regelungszeit!$X$15,IF(($AH137+AM$15)&lt;Regelungszeit!$W$17,Regelungszeit!$X$16,IF(($AH137+AM$15)&lt;Regelungszeit!$W$18,Regelungszeit!$X$17,IF(($AH137+AM$15)&lt;Regelungszeit!$W$19,Regelungszeit!$X$18,IF(($AH137+AM$15)&lt;Regelungszeit!$W$20,Regelungszeit!$X$19,IF(($AH137+AM$15)&lt;Regelungszeit!$W$21,Regelungszeit!$X$20,IF(($AH137+AM$15)&lt;Regelungszeit!$W$22,Regelungszeit!$X$21,IF(($AH137+AM$15)&lt;Regelungszeit!$W$23,Regelungszeit!$X$22,Regelungszeit!$X$23)))))))))</f>
        <v>#N/A</v>
      </c>
      <c r="AN137" s="81" t="e">
        <f>IF(($AH137+AN$15)&lt;Regelungszeit!$W$15,Regelungszeit!$X$14,IF(($AH137+AN$15)&lt;Regelungszeit!$W$16,Regelungszeit!$X$15,IF(($AH137+AN$15)&lt;Regelungszeit!$W$17,Regelungszeit!$X$16,IF(($AH137+AN$15)&lt;Regelungszeit!$W$18,Regelungszeit!$X$17,IF(($AH137+AN$15)&lt;Regelungszeit!$W$19,Regelungszeit!$X$18,IF(($AH137+AN$15)&lt;Regelungszeit!$W$20,Regelungszeit!$X$19,IF(($AH137+AN$15)&lt;Regelungszeit!$W$21,Regelungszeit!$X$20,IF(($AH137+AN$15)&lt;Regelungszeit!$W$22,Regelungszeit!$X$21,IF(($AH137+AN$15)&lt;Regelungszeit!$W$23,Regelungszeit!$X$22,Regelungszeit!$X$23)))))))))</f>
        <v>#N/A</v>
      </c>
      <c r="AO137" s="81" t="e">
        <f>IF(($AH137+AO$15)&lt;Regelungszeit!$W$15,Regelungszeit!$X$14,IF(($AH137+AO$15)&lt;Regelungszeit!$W$16,Regelungszeit!$X$15,IF(($AH137+AO$15)&lt;Regelungszeit!$W$17,Regelungszeit!$X$16,IF(($AH137+AO$15)&lt;Regelungszeit!$W$18,Regelungszeit!$X$17,IF(($AH137+AO$15)&lt;Regelungszeit!$W$19,Regelungszeit!$X$18,IF(($AH137+AO$15)&lt;Regelungszeit!$W$20,Regelungszeit!$X$19,IF(($AH137+AO$15)&lt;Regelungszeit!$W$21,Regelungszeit!$X$20,IF(($AH137+AO$15)&lt;Regelungszeit!$W$22,Regelungszeit!$X$21,IF(($AH137+AO$15)&lt;Regelungszeit!$W$23,Regelungszeit!$X$22,Regelungszeit!$X$23)))))))))</f>
        <v>#N/A</v>
      </c>
      <c r="AP137" s="81" t="e">
        <f>IF(($AH137+AP$15)&lt;Regelungszeit!$W$15,Regelungszeit!$X$14,IF(($AH137+AP$15)&lt;Regelungszeit!$W$16,Regelungszeit!$X$15,IF(($AH137+AP$15)&lt;Regelungszeit!$W$17,Regelungszeit!$X$16,IF(($AH137+AP$15)&lt;Regelungszeit!$W$18,Regelungszeit!$X$17,IF(($AH137+AP$15)&lt;Regelungszeit!$W$19,Regelungszeit!$X$18,IF(($AH137+AP$15)&lt;Regelungszeit!$W$20,Regelungszeit!$X$19,IF(($AH137+AP$15)&lt;Regelungszeit!$W$21,Regelungszeit!$X$20,IF(($AH137+AP$15)&lt;Regelungszeit!$W$22,Regelungszeit!$X$21,IF(($AH137+AP$15)&lt;Regelungszeit!$W$23,Regelungszeit!$X$22,Regelungszeit!$X$23)))))))))</f>
        <v>#N/A</v>
      </c>
      <c r="AQ137" s="81" t="e">
        <f>IF(($AH137+AQ$15)&lt;Regelungszeit!$W$15,Regelungszeit!$X$14,IF(($AH137+AQ$15)&lt;Regelungszeit!$W$16,Regelungszeit!$X$15,IF(($AH137+AQ$15)&lt;Regelungszeit!$W$17,Regelungszeit!$X$16,IF(($AH137+AQ$15)&lt;Regelungszeit!$W$18,Regelungszeit!$X$17,IF(($AH137+AQ$15)&lt;Regelungszeit!$W$19,Regelungszeit!$X$18,IF(($AH137+AQ$15)&lt;Regelungszeit!$W$20,Regelungszeit!$X$19,IF(($AH137+AQ$15)&lt;Regelungszeit!$W$21,Regelungszeit!$X$20,IF(($AH137+AQ$15)&lt;Regelungszeit!$W$22,Regelungszeit!$X$21,IF(($AH137+AQ$15)&lt;Regelungszeit!$W$23,Regelungszeit!$X$22,Regelungszeit!$X$23)))))))))</f>
        <v>#N/A</v>
      </c>
      <c r="AR137" s="81" t="e">
        <f>IF(($AH137+AR$15)&lt;Regelungszeit!$W$15,Regelungszeit!$X$14,IF(($AH137+AR$15)&lt;Regelungszeit!$W$16,Regelungszeit!$X$15,IF(($AH137+AR$15)&lt;Regelungszeit!$W$17,Regelungszeit!$X$16,IF(($AH137+AR$15)&lt;Regelungszeit!$W$18,Regelungszeit!$X$17,IF(($AH137+AR$15)&lt;Regelungszeit!$W$19,Regelungszeit!$X$18,IF(($AH137+AR$15)&lt;Regelungszeit!$W$20,Regelungszeit!$X$19,IF(($AH137+AR$15)&lt;Regelungszeit!$W$21,Regelungszeit!$X$20,IF(($AH137+AR$15)&lt;Regelungszeit!$W$22,Regelungszeit!$X$21,IF(($AH137+AR$15)&lt;Regelungszeit!$W$23,Regelungszeit!$X$22,Regelungszeit!$X$23)))))))))</f>
        <v>#N/A</v>
      </c>
      <c r="AS137" s="81" t="e">
        <f>IF(($AH137+AS$15)&lt;Regelungszeit!$W$15,Regelungszeit!$X$14,IF(($AH137+AS$15)&lt;Regelungszeit!$W$16,Regelungszeit!$X$15,IF(($AH137+AS$15)&lt;Regelungszeit!$W$17,Regelungszeit!$X$16,IF(($AH137+AS$15)&lt;Regelungszeit!$W$18,Regelungszeit!$X$17,IF(($AH137+AS$15)&lt;Regelungszeit!$W$19,Regelungszeit!$X$18,IF(($AH137+AS$15)&lt;Regelungszeit!$W$20,Regelungszeit!$X$19,IF(($AH137+AS$15)&lt;Regelungszeit!$W$21,Regelungszeit!$X$20,IF(($AH137+AS$15)&lt;Regelungszeit!$W$22,Regelungszeit!$X$21,IF(($AH137+AS$15)&lt;Regelungszeit!$W$23,Regelungszeit!$X$22,Regelungszeit!$X$23)))))))))</f>
        <v>#N/A</v>
      </c>
      <c r="AT137" s="81" t="e">
        <f>IF(($AH137+AT$15)&lt;Regelungszeit!$W$15,Regelungszeit!$X$14,IF(($AH137+AT$15)&lt;Regelungszeit!$W$16,Regelungszeit!$X$15,IF(($AH137+AT$15)&lt;Regelungszeit!$W$17,Regelungszeit!$X$16,IF(($AH137+AT$15)&lt;Regelungszeit!$W$18,Regelungszeit!$X$17,IF(($AH137+AT$15)&lt;Regelungszeit!$W$19,Regelungszeit!$X$18,IF(($AH137+AT$15)&lt;Regelungszeit!$W$20,Regelungszeit!$X$19,IF(($AH137+AT$15)&lt;Regelungszeit!$W$21,Regelungszeit!$X$20,IF(($AH137+AT$15)&lt;Regelungszeit!$W$22,Regelungszeit!$X$21,IF(($AH137+AT$15)&lt;Regelungszeit!$W$23,Regelungszeit!$X$22,Regelungszeit!$X$23)))))))))</f>
        <v>#N/A</v>
      </c>
      <c r="AU137" s="81" t="e">
        <f>IF(($AH137+AU$15)&lt;Regelungszeit!$W$15,Regelungszeit!$X$14,IF(($AH137+AU$15)&lt;Regelungszeit!$W$16,Regelungszeit!$X$15,IF(($AH137+AU$15)&lt;Regelungszeit!$W$17,Regelungszeit!$X$16,IF(($AH137+AU$15)&lt;Regelungszeit!$W$18,Regelungszeit!$X$17,IF(($AH137+AU$15)&lt;Regelungszeit!$W$19,Regelungszeit!$X$18,IF(($AH137+AU$15)&lt;Regelungszeit!$W$20,Regelungszeit!$X$19,IF(($AH137+AU$15)&lt;Regelungszeit!$W$21,Regelungszeit!$X$20,IF(($AH137+AU$15)&lt;Regelungszeit!$W$22,Regelungszeit!$X$21,IF(($AH137+AU$15)&lt;Regelungszeit!$W$23,Regelungszeit!$X$22,Regelungszeit!$X$23)))))))))</f>
        <v>#N/A</v>
      </c>
      <c r="AV137" s="81" t="e">
        <f>IF(($AH137+AV$15)&lt;Regelungszeit!$W$15,Regelungszeit!$X$14,IF(($AH137+AV$15)&lt;Regelungszeit!$W$16,Regelungszeit!$X$15,IF(($AH137+AV$15)&lt;Regelungszeit!$W$17,Regelungszeit!$X$16,IF(($AH137+AV$15)&lt;Regelungszeit!$W$18,Regelungszeit!$X$17,IF(($AH137+AV$15)&lt;Regelungszeit!$W$19,Regelungszeit!$X$18,IF(($AH137+AV$15)&lt;Regelungszeit!$W$20,Regelungszeit!$X$19,IF(($AH137+AV$15)&lt;Regelungszeit!$W$21,Regelungszeit!$X$20,IF(($AH137+AV$15)&lt;Regelungszeit!$W$22,Regelungszeit!$X$21,IF(($AH137+AV$15)&lt;Regelungszeit!$W$23,Regelungszeit!$X$22,Regelungszeit!$X$23)))))))))</f>
        <v>#N/A</v>
      </c>
      <c r="AW137" s="81" t="e">
        <f>IF(($AH137+AW$15)&lt;Regelungszeit!$W$15,Regelungszeit!$X$14,IF(($AH137+AW$15)&lt;Regelungszeit!$W$16,Regelungszeit!$X$15,IF(($AH137+AW$15)&lt;Regelungszeit!$W$17,Regelungszeit!$X$16,IF(($AH137+AW$15)&lt;Regelungszeit!$W$18,Regelungszeit!$X$17,IF(($AH137+AW$15)&lt;Regelungszeit!$W$19,Regelungszeit!$X$18,IF(($AH137+AW$15)&lt;Regelungszeit!$W$20,Regelungszeit!$X$19,IF(($AH137+AW$15)&lt;Regelungszeit!$W$21,Regelungszeit!$X$20,IF(($AH137+AW$15)&lt;Regelungszeit!$W$22,Regelungszeit!$X$21,IF(($AH137+AW$15)&lt;Regelungszeit!$W$23,Regelungszeit!$X$22,Regelungszeit!$X$23)))))))))</f>
        <v>#N/A</v>
      </c>
      <c r="AX137" s="82" t="e">
        <f t="shared" si="31"/>
        <v>#N/A</v>
      </c>
    </row>
    <row r="138" spans="1:50">
      <c r="A138" s="56" t="e">
        <f>IF(B138=Regelungszeit!$F$31,"Ende Regelung",IF(B138=Regelungszeit!$F$32,"Ende Hochfahrrampe",""))</f>
        <v>#N/A</v>
      </c>
      <c r="B138" s="57">
        <v>124</v>
      </c>
      <c r="C138" s="58" t="e">
        <f t="shared" si="34"/>
        <v>#N/A</v>
      </c>
      <c r="D138" s="59" t="e">
        <f t="shared" si="35"/>
        <v>#N/A</v>
      </c>
      <c r="E138" s="155"/>
      <c r="F138" s="247" t="e">
        <f>MATCH(INT(C138),Zuteilung!A:A,0)</f>
        <v>#N/A</v>
      </c>
      <c r="G138" s="61" t="e">
        <f>IF(OR(C138&lt;INDEX(Zuteilung!C:C,F138),C138&gt;INDEX(Zuteilung!D:D,F138)),FALSE,TRUE)</f>
        <v>#N/A</v>
      </c>
      <c r="H138" s="60" t="e">
        <f>IF(B138&lt;=Regelungszeit!$F$32,H137+Regelungszeit!$F$28,"")</f>
        <v>#N/A</v>
      </c>
      <c r="I138" s="60"/>
      <c r="J138" s="60"/>
      <c r="K138" s="60"/>
      <c r="L138" s="61" t="e">
        <f t="shared" si="36"/>
        <v>#N/A</v>
      </c>
      <c r="M138" s="106" t="e">
        <f t="shared" si="38"/>
        <v>#N/A</v>
      </c>
      <c r="N138" s="61" t="e">
        <f>IF(M138="","",IF(M138=1,0,IF(M138=1,0,Dateneingabe!$G$10*M138)))</f>
        <v>#N/A</v>
      </c>
      <c r="O138" s="252">
        <f t="shared" si="28"/>
        <v>0</v>
      </c>
      <c r="P138" s="63">
        <f>IF(O138="","",O138*(Dateneingabe!$G$10/100))</f>
        <v>0</v>
      </c>
      <c r="Q138" s="63">
        <f t="shared" si="29"/>
        <v>0</v>
      </c>
      <c r="R138" s="63" t="e">
        <f>IF(C138="","",IF(Dateneingabe!$G$17&lt;40909,Zeitreihe!P138,Zeitreihe!Q138))</f>
        <v>#N/A</v>
      </c>
      <c r="S138" s="68" t="str">
        <f>IF($T$14=0,"",IF(H138="","",IF(E138="","Ist-Arbeit fehlt",IF(L138&gt;Dateneingabe!$G$8,"Ist-Arbeit unplausibel",""))))</f>
        <v/>
      </c>
      <c r="T138" s="30">
        <f t="shared" si="37"/>
        <v>0</v>
      </c>
      <c r="U138" s="30">
        <f t="shared" si="25"/>
        <v>0</v>
      </c>
      <c r="X138" s="80"/>
      <c r="Y138" s="79"/>
      <c r="Z138" s="81"/>
      <c r="AA138" s="81"/>
      <c r="AB138" s="81"/>
      <c r="AC138" s="81"/>
      <c r="AD138" s="81"/>
      <c r="AE138" s="81"/>
      <c r="AF138" s="30" t="e">
        <f t="shared" si="39"/>
        <v>#N/A</v>
      </c>
      <c r="AG138" s="80" t="e">
        <f t="shared" si="30"/>
        <v>#N/A</v>
      </c>
      <c r="AH138" s="79" t="e">
        <f t="shared" si="40"/>
        <v>#N/A</v>
      </c>
      <c r="AI138" s="81" t="e">
        <f>IF(($AH138+AI$15)&lt;Regelungszeit!$W$15,Regelungszeit!$X$14,IF(($AH138+AI$15)&lt;Regelungszeit!$W$16,Regelungszeit!$X$15,IF(($AH138+AI$15)&lt;Regelungszeit!$W$17,Regelungszeit!$X$16,IF(($AH138+AI$15)&lt;Regelungszeit!$W$18,Regelungszeit!$X$17,IF(($AH138+AI$15)&lt;Regelungszeit!$W$19,Regelungszeit!$X$18,IF(($AH138+AI$15)&lt;Regelungszeit!$W$20,Regelungszeit!$X$19,IF(($AH138+AI$15)&lt;Regelungszeit!$W$21,Regelungszeit!$X$20,IF(($AH138+AI$15)&lt;Regelungszeit!$W$22,Regelungszeit!$X$21,IF(($AH138+AI$15)&lt;Regelungszeit!$W$23,Regelungszeit!$X$22,Regelungszeit!$X$23)))))))))</f>
        <v>#N/A</v>
      </c>
      <c r="AJ138" s="81" t="e">
        <f>IF(($AH138+AJ$15)&lt;Regelungszeit!$W$15,Regelungszeit!$X$14,IF(($AH138+AJ$15)&lt;Regelungszeit!$W$16,Regelungszeit!$X$15,IF(($AH138+AJ$15)&lt;Regelungszeit!$W$17,Regelungszeit!$X$16,IF(($AH138+AJ$15)&lt;Regelungszeit!$W$18,Regelungszeit!$X$17,IF(($AH138+AJ$15)&lt;Regelungszeit!$W$19,Regelungszeit!$X$18,IF(($AH138+AJ$15)&lt;Regelungszeit!$W$20,Regelungszeit!$X$19,IF(($AH138+AJ$15)&lt;Regelungszeit!$W$21,Regelungszeit!$X$20,IF(($AH138+AJ$15)&lt;Regelungszeit!$W$22,Regelungszeit!$X$21,IF(($AH138+AJ$15)&lt;Regelungszeit!$W$23,Regelungszeit!$X$22,Regelungszeit!$X$23)))))))))</f>
        <v>#N/A</v>
      </c>
      <c r="AK138" s="81" t="e">
        <f>IF(($AH138+AK$15)&lt;Regelungszeit!$W$15,Regelungszeit!$X$14,IF(($AH138+AK$15)&lt;Regelungszeit!$W$16,Regelungszeit!$X$15,IF(($AH138+AK$15)&lt;Regelungszeit!$W$17,Regelungszeit!$X$16,IF(($AH138+AK$15)&lt;Regelungszeit!$W$18,Regelungszeit!$X$17,IF(($AH138+AK$15)&lt;Regelungszeit!$W$19,Regelungszeit!$X$18,IF(($AH138+AK$15)&lt;Regelungszeit!$W$20,Regelungszeit!$X$19,IF(($AH138+AK$15)&lt;Regelungszeit!$W$21,Regelungszeit!$X$20,IF(($AH138+AK$15)&lt;Regelungszeit!$W$22,Regelungszeit!$X$21,IF(($AH138+AK$15)&lt;Regelungszeit!$W$23,Regelungszeit!$X$22,Regelungszeit!$X$23)))))))))</f>
        <v>#N/A</v>
      </c>
      <c r="AL138" s="81" t="e">
        <f>IF(($AH138+AL$15)&lt;Regelungszeit!$W$15,Regelungszeit!$X$14,IF(($AH138+AL$15)&lt;Regelungszeit!$W$16,Regelungszeit!$X$15,IF(($AH138+AL$15)&lt;Regelungszeit!$W$17,Regelungszeit!$X$16,IF(($AH138+AL$15)&lt;Regelungszeit!$W$18,Regelungszeit!$X$17,IF(($AH138+AL$15)&lt;Regelungszeit!$W$19,Regelungszeit!$X$18,IF(($AH138+AL$15)&lt;Regelungszeit!$W$20,Regelungszeit!$X$19,IF(($AH138+AL$15)&lt;Regelungszeit!$W$21,Regelungszeit!$X$20,IF(($AH138+AL$15)&lt;Regelungszeit!$W$22,Regelungszeit!$X$21,IF(($AH138+AL$15)&lt;Regelungszeit!$W$23,Regelungszeit!$X$22,Regelungszeit!$X$23)))))))))</f>
        <v>#N/A</v>
      </c>
      <c r="AM138" s="81" t="e">
        <f>IF(($AH138+AM$15)&lt;Regelungszeit!$W$15,Regelungszeit!$X$14,IF(($AH138+AM$15)&lt;Regelungszeit!$W$16,Regelungszeit!$X$15,IF(($AH138+AM$15)&lt;Regelungszeit!$W$17,Regelungszeit!$X$16,IF(($AH138+AM$15)&lt;Regelungszeit!$W$18,Regelungszeit!$X$17,IF(($AH138+AM$15)&lt;Regelungszeit!$W$19,Regelungszeit!$X$18,IF(($AH138+AM$15)&lt;Regelungszeit!$W$20,Regelungszeit!$X$19,IF(($AH138+AM$15)&lt;Regelungszeit!$W$21,Regelungszeit!$X$20,IF(($AH138+AM$15)&lt;Regelungszeit!$W$22,Regelungszeit!$X$21,IF(($AH138+AM$15)&lt;Regelungszeit!$W$23,Regelungszeit!$X$22,Regelungszeit!$X$23)))))))))</f>
        <v>#N/A</v>
      </c>
      <c r="AN138" s="81" t="e">
        <f>IF(($AH138+AN$15)&lt;Regelungszeit!$W$15,Regelungszeit!$X$14,IF(($AH138+AN$15)&lt;Regelungszeit!$W$16,Regelungszeit!$X$15,IF(($AH138+AN$15)&lt;Regelungszeit!$W$17,Regelungszeit!$X$16,IF(($AH138+AN$15)&lt;Regelungszeit!$W$18,Regelungszeit!$X$17,IF(($AH138+AN$15)&lt;Regelungszeit!$W$19,Regelungszeit!$X$18,IF(($AH138+AN$15)&lt;Regelungszeit!$W$20,Regelungszeit!$X$19,IF(($AH138+AN$15)&lt;Regelungszeit!$W$21,Regelungszeit!$X$20,IF(($AH138+AN$15)&lt;Regelungszeit!$W$22,Regelungszeit!$X$21,IF(($AH138+AN$15)&lt;Regelungszeit!$W$23,Regelungszeit!$X$22,Regelungszeit!$X$23)))))))))</f>
        <v>#N/A</v>
      </c>
      <c r="AO138" s="81" t="e">
        <f>IF(($AH138+AO$15)&lt;Regelungszeit!$W$15,Regelungszeit!$X$14,IF(($AH138+AO$15)&lt;Regelungszeit!$W$16,Regelungszeit!$X$15,IF(($AH138+AO$15)&lt;Regelungszeit!$W$17,Regelungszeit!$X$16,IF(($AH138+AO$15)&lt;Regelungszeit!$W$18,Regelungszeit!$X$17,IF(($AH138+AO$15)&lt;Regelungszeit!$W$19,Regelungszeit!$X$18,IF(($AH138+AO$15)&lt;Regelungszeit!$W$20,Regelungszeit!$X$19,IF(($AH138+AO$15)&lt;Regelungszeit!$W$21,Regelungszeit!$X$20,IF(($AH138+AO$15)&lt;Regelungszeit!$W$22,Regelungszeit!$X$21,IF(($AH138+AO$15)&lt;Regelungszeit!$W$23,Regelungszeit!$X$22,Regelungszeit!$X$23)))))))))</f>
        <v>#N/A</v>
      </c>
      <c r="AP138" s="81" t="e">
        <f>IF(($AH138+AP$15)&lt;Regelungszeit!$W$15,Regelungszeit!$X$14,IF(($AH138+AP$15)&lt;Regelungszeit!$W$16,Regelungszeit!$X$15,IF(($AH138+AP$15)&lt;Regelungszeit!$W$17,Regelungszeit!$X$16,IF(($AH138+AP$15)&lt;Regelungszeit!$W$18,Regelungszeit!$X$17,IF(($AH138+AP$15)&lt;Regelungszeit!$W$19,Regelungszeit!$X$18,IF(($AH138+AP$15)&lt;Regelungszeit!$W$20,Regelungszeit!$X$19,IF(($AH138+AP$15)&lt;Regelungszeit!$W$21,Regelungszeit!$X$20,IF(($AH138+AP$15)&lt;Regelungszeit!$W$22,Regelungszeit!$X$21,IF(($AH138+AP$15)&lt;Regelungszeit!$W$23,Regelungszeit!$X$22,Regelungszeit!$X$23)))))))))</f>
        <v>#N/A</v>
      </c>
      <c r="AQ138" s="81" t="e">
        <f>IF(($AH138+AQ$15)&lt;Regelungszeit!$W$15,Regelungszeit!$X$14,IF(($AH138+AQ$15)&lt;Regelungszeit!$W$16,Regelungszeit!$X$15,IF(($AH138+AQ$15)&lt;Regelungszeit!$W$17,Regelungszeit!$X$16,IF(($AH138+AQ$15)&lt;Regelungszeit!$W$18,Regelungszeit!$X$17,IF(($AH138+AQ$15)&lt;Regelungszeit!$W$19,Regelungszeit!$X$18,IF(($AH138+AQ$15)&lt;Regelungszeit!$W$20,Regelungszeit!$X$19,IF(($AH138+AQ$15)&lt;Regelungszeit!$W$21,Regelungszeit!$X$20,IF(($AH138+AQ$15)&lt;Regelungszeit!$W$22,Regelungszeit!$X$21,IF(($AH138+AQ$15)&lt;Regelungszeit!$W$23,Regelungszeit!$X$22,Regelungszeit!$X$23)))))))))</f>
        <v>#N/A</v>
      </c>
      <c r="AR138" s="81" t="e">
        <f>IF(($AH138+AR$15)&lt;Regelungszeit!$W$15,Regelungszeit!$X$14,IF(($AH138+AR$15)&lt;Regelungszeit!$W$16,Regelungszeit!$X$15,IF(($AH138+AR$15)&lt;Regelungszeit!$W$17,Regelungszeit!$X$16,IF(($AH138+AR$15)&lt;Regelungszeit!$W$18,Regelungszeit!$X$17,IF(($AH138+AR$15)&lt;Regelungszeit!$W$19,Regelungszeit!$X$18,IF(($AH138+AR$15)&lt;Regelungszeit!$W$20,Regelungszeit!$X$19,IF(($AH138+AR$15)&lt;Regelungszeit!$W$21,Regelungszeit!$X$20,IF(($AH138+AR$15)&lt;Regelungszeit!$W$22,Regelungszeit!$X$21,IF(($AH138+AR$15)&lt;Regelungszeit!$W$23,Regelungszeit!$X$22,Regelungszeit!$X$23)))))))))</f>
        <v>#N/A</v>
      </c>
      <c r="AS138" s="81" t="e">
        <f>IF(($AH138+AS$15)&lt;Regelungszeit!$W$15,Regelungszeit!$X$14,IF(($AH138+AS$15)&lt;Regelungszeit!$W$16,Regelungszeit!$X$15,IF(($AH138+AS$15)&lt;Regelungszeit!$W$17,Regelungszeit!$X$16,IF(($AH138+AS$15)&lt;Regelungszeit!$W$18,Regelungszeit!$X$17,IF(($AH138+AS$15)&lt;Regelungszeit!$W$19,Regelungszeit!$X$18,IF(($AH138+AS$15)&lt;Regelungszeit!$W$20,Regelungszeit!$X$19,IF(($AH138+AS$15)&lt;Regelungszeit!$W$21,Regelungszeit!$X$20,IF(($AH138+AS$15)&lt;Regelungszeit!$W$22,Regelungszeit!$X$21,IF(($AH138+AS$15)&lt;Regelungszeit!$W$23,Regelungszeit!$X$22,Regelungszeit!$X$23)))))))))</f>
        <v>#N/A</v>
      </c>
      <c r="AT138" s="81" t="e">
        <f>IF(($AH138+AT$15)&lt;Regelungszeit!$W$15,Regelungszeit!$X$14,IF(($AH138+AT$15)&lt;Regelungszeit!$W$16,Regelungszeit!$X$15,IF(($AH138+AT$15)&lt;Regelungszeit!$W$17,Regelungszeit!$X$16,IF(($AH138+AT$15)&lt;Regelungszeit!$W$18,Regelungszeit!$X$17,IF(($AH138+AT$15)&lt;Regelungszeit!$W$19,Regelungszeit!$X$18,IF(($AH138+AT$15)&lt;Regelungszeit!$W$20,Regelungszeit!$X$19,IF(($AH138+AT$15)&lt;Regelungszeit!$W$21,Regelungszeit!$X$20,IF(($AH138+AT$15)&lt;Regelungszeit!$W$22,Regelungszeit!$X$21,IF(($AH138+AT$15)&lt;Regelungszeit!$W$23,Regelungszeit!$X$22,Regelungszeit!$X$23)))))))))</f>
        <v>#N/A</v>
      </c>
      <c r="AU138" s="81" t="e">
        <f>IF(($AH138+AU$15)&lt;Regelungszeit!$W$15,Regelungszeit!$X$14,IF(($AH138+AU$15)&lt;Regelungszeit!$W$16,Regelungszeit!$X$15,IF(($AH138+AU$15)&lt;Regelungszeit!$W$17,Regelungszeit!$X$16,IF(($AH138+AU$15)&lt;Regelungszeit!$W$18,Regelungszeit!$X$17,IF(($AH138+AU$15)&lt;Regelungszeit!$W$19,Regelungszeit!$X$18,IF(($AH138+AU$15)&lt;Regelungszeit!$W$20,Regelungszeit!$X$19,IF(($AH138+AU$15)&lt;Regelungszeit!$W$21,Regelungszeit!$X$20,IF(($AH138+AU$15)&lt;Regelungszeit!$W$22,Regelungszeit!$X$21,IF(($AH138+AU$15)&lt;Regelungszeit!$W$23,Regelungszeit!$X$22,Regelungszeit!$X$23)))))))))</f>
        <v>#N/A</v>
      </c>
      <c r="AV138" s="81" t="e">
        <f>IF(($AH138+AV$15)&lt;Regelungszeit!$W$15,Regelungszeit!$X$14,IF(($AH138+AV$15)&lt;Regelungszeit!$W$16,Regelungszeit!$X$15,IF(($AH138+AV$15)&lt;Regelungszeit!$W$17,Regelungszeit!$X$16,IF(($AH138+AV$15)&lt;Regelungszeit!$W$18,Regelungszeit!$X$17,IF(($AH138+AV$15)&lt;Regelungszeit!$W$19,Regelungszeit!$X$18,IF(($AH138+AV$15)&lt;Regelungszeit!$W$20,Regelungszeit!$X$19,IF(($AH138+AV$15)&lt;Regelungszeit!$W$21,Regelungszeit!$X$20,IF(($AH138+AV$15)&lt;Regelungszeit!$W$22,Regelungszeit!$X$21,IF(($AH138+AV$15)&lt;Regelungszeit!$W$23,Regelungszeit!$X$22,Regelungszeit!$X$23)))))))))</f>
        <v>#N/A</v>
      </c>
      <c r="AW138" s="81" t="e">
        <f>IF(($AH138+AW$15)&lt;Regelungszeit!$W$15,Regelungszeit!$X$14,IF(($AH138+AW$15)&lt;Regelungszeit!$W$16,Regelungszeit!$X$15,IF(($AH138+AW$15)&lt;Regelungszeit!$W$17,Regelungszeit!$X$16,IF(($AH138+AW$15)&lt;Regelungszeit!$W$18,Regelungszeit!$X$17,IF(($AH138+AW$15)&lt;Regelungszeit!$W$19,Regelungszeit!$X$18,IF(($AH138+AW$15)&lt;Regelungszeit!$W$20,Regelungszeit!$X$19,IF(($AH138+AW$15)&lt;Regelungszeit!$W$21,Regelungszeit!$X$20,IF(($AH138+AW$15)&lt;Regelungszeit!$W$22,Regelungszeit!$X$21,IF(($AH138+AW$15)&lt;Regelungszeit!$W$23,Regelungszeit!$X$22,Regelungszeit!$X$23)))))))))</f>
        <v>#N/A</v>
      </c>
      <c r="AX138" s="82" t="e">
        <f t="shared" si="31"/>
        <v>#N/A</v>
      </c>
    </row>
    <row r="139" spans="1:50">
      <c r="A139" s="56" t="e">
        <f>IF(B139=Regelungszeit!$F$31,"Ende Regelung",IF(B139=Regelungszeit!$F$32,"Ende Hochfahrrampe",""))</f>
        <v>#N/A</v>
      </c>
      <c r="B139" s="57">
        <v>125</v>
      </c>
      <c r="C139" s="58" t="e">
        <f t="shared" si="34"/>
        <v>#N/A</v>
      </c>
      <c r="D139" s="59" t="e">
        <f t="shared" si="35"/>
        <v>#N/A</v>
      </c>
      <c r="E139" s="155"/>
      <c r="F139" s="247" t="e">
        <f>MATCH(INT(C139),Zuteilung!A:A,0)</f>
        <v>#N/A</v>
      </c>
      <c r="G139" s="61" t="e">
        <f>IF(OR(C139&lt;INDEX(Zuteilung!C:C,F139),C139&gt;INDEX(Zuteilung!D:D,F139)),FALSE,TRUE)</f>
        <v>#N/A</v>
      </c>
      <c r="H139" s="60" t="e">
        <f>IF(B139&lt;=Regelungszeit!$F$32,H138+Regelungszeit!$F$28,"")</f>
        <v>#N/A</v>
      </c>
      <c r="I139" s="60"/>
      <c r="J139" s="60"/>
      <c r="K139" s="60"/>
      <c r="L139" s="61" t="e">
        <f t="shared" si="36"/>
        <v>#N/A</v>
      </c>
      <c r="M139" s="106" t="e">
        <f t="shared" si="38"/>
        <v>#N/A</v>
      </c>
      <c r="N139" s="61" t="e">
        <f>IF(M139="","",IF(M139=1,0,IF(M139=1,0,Dateneingabe!$G$10*M139)))</f>
        <v>#N/A</v>
      </c>
      <c r="O139" s="252">
        <f t="shared" si="28"/>
        <v>0</v>
      </c>
      <c r="P139" s="63">
        <f>IF(O139="","",O139*(Dateneingabe!$G$10/100))</f>
        <v>0</v>
      </c>
      <c r="Q139" s="63">
        <f t="shared" si="29"/>
        <v>0</v>
      </c>
      <c r="R139" s="63" t="e">
        <f>IF(C139="","",IF(Dateneingabe!$G$17&lt;40909,Zeitreihe!P139,Zeitreihe!Q139))</f>
        <v>#N/A</v>
      </c>
      <c r="S139" s="68" t="str">
        <f>IF($T$14=0,"",IF(H139="","",IF(E139="","Ist-Arbeit fehlt",IF(L139&gt;Dateneingabe!$G$8,"Ist-Arbeit unplausibel",""))))</f>
        <v/>
      </c>
      <c r="T139" s="30">
        <f t="shared" si="37"/>
        <v>0</v>
      </c>
      <c r="U139" s="30">
        <f t="shared" si="25"/>
        <v>0</v>
      </c>
      <c r="X139" s="80"/>
      <c r="Y139" s="79"/>
      <c r="Z139" s="81"/>
      <c r="AA139" s="81"/>
      <c r="AB139" s="81"/>
      <c r="AC139" s="81"/>
      <c r="AD139" s="81"/>
      <c r="AE139" s="81"/>
      <c r="AF139" s="30" t="e">
        <f t="shared" si="39"/>
        <v>#N/A</v>
      </c>
      <c r="AG139" s="80" t="e">
        <f t="shared" si="30"/>
        <v>#N/A</v>
      </c>
      <c r="AH139" s="79" t="e">
        <f t="shared" si="40"/>
        <v>#N/A</v>
      </c>
      <c r="AI139" s="81" t="e">
        <f>IF(($AH139+AI$15)&lt;Regelungszeit!$W$15,Regelungszeit!$X$14,IF(($AH139+AI$15)&lt;Regelungszeit!$W$16,Regelungszeit!$X$15,IF(($AH139+AI$15)&lt;Regelungszeit!$W$17,Regelungszeit!$X$16,IF(($AH139+AI$15)&lt;Regelungszeit!$W$18,Regelungszeit!$X$17,IF(($AH139+AI$15)&lt;Regelungszeit!$W$19,Regelungszeit!$X$18,IF(($AH139+AI$15)&lt;Regelungszeit!$W$20,Regelungszeit!$X$19,IF(($AH139+AI$15)&lt;Regelungszeit!$W$21,Regelungszeit!$X$20,IF(($AH139+AI$15)&lt;Regelungszeit!$W$22,Regelungszeit!$X$21,IF(($AH139+AI$15)&lt;Regelungszeit!$W$23,Regelungszeit!$X$22,Regelungszeit!$X$23)))))))))</f>
        <v>#N/A</v>
      </c>
      <c r="AJ139" s="81" t="e">
        <f>IF(($AH139+AJ$15)&lt;Regelungszeit!$W$15,Regelungszeit!$X$14,IF(($AH139+AJ$15)&lt;Regelungszeit!$W$16,Regelungszeit!$X$15,IF(($AH139+AJ$15)&lt;Regelungszeit!$W$17,Regelungszeit!$X$16,IF(($AH139+AJ$15)&lt;Regelungszeit!$W$18,Regelungszeit!$X$17,IF(($AH139+AJ$15)&lt;Regelungszeit!$W$19,Regelungszeit!$X$18,IF(($AH139+AJ$15)&lt;Regelungszeit!$W$20,Regelungszeit!$X$19,IF(($AH139+AJ$15)&lt;Regelungszeit!$W$21,Regelungszeit!$X$20,IF(($AH139+AJ$15)&lt;Regelungszeit!$W$22,Regelungszeit!$X$21,IF(($AH139+AJ$15)&lt;Regelungszeit!$W$23,Regelungszeit!$X$22,Regelungszeit!$X$23)))))))))</f>
        <v>#N/A</v>
      </c>
      <c r="AK139" s="81" t="e">
        <f>IF(($AH139+AK$15)&lt;Regelungszeit!$W$15,Regelungszeit!$X$14,IF(($AH139+AK$15)&lt;Regelungszeit!$W$16,Regelungszeit!$X$15,IF(($AH139+AK$15)&lt;Regelungszeit!$W$17,Regelungszeit!$X$16,IF(($AH139+AK$15)&lt;Regelungszeit!$W$18,Regelungszeit!$X$17,IF(($AH139+AK$15)&lt;Regelungszeit!$W$19,Regelungszeit!$X$18,IF(($AH139+AK$15)&lt;Regelungszeit!$W$20,Regelungszeit!$X$19,IF(($AH139+AK$15)&lt;Regelungszeit!$W$21,Regelungszeit!$X$20,IF(($AH139+AK$15)&lt;Regelungszeit!$W$22,Regelungszeit!$X$21,IF(($AH139+AK$15)&lt;Regelungszeit!$W$23,Regelungszeit!$X$22,Regelungszeit!$X$23)))))))))</f>
        <v>#N/A</v>
      </c>
      <c r="AL139" s="81" t="e">
        <f>IF(($AH139+AL$15)&lt;Regelungszeit!$W$15,Regelungszeit!$X$14,IF(($AH139+AL$15)&lt;Regelungszeit!$W$16,Regelungszeit!$X$15,IF(($AH139+AL$15)&lt;Regelungszeit!$W$17,Regelungszeit!$X$16,IF(($AH139+AL$15)&lt;Regelungszeit!$W$18,Regelungszeit!$X$17,IF(($AH139+AL$15)&lt;Regelungszeit!$W$19,Regelungszeit!$X$18,IF(($AH139+AL$15)&lt;Regelungszeit!$W$20,Regelungszeit!$X$19,IF(($AH139+AL$15)&lt;Regelungszeit!$W$21,Regelungszeit!$X$20,IF(($AH139+AL$15)&lt;Regelungszeit!$W$22,Regelungszeit!$X$21,IF(($AH139+AL$15)&lt;Regelungszeit!$W$23,Regelungszeit!$X$22,Regelungszeit!$X$23)))))))))</f>
        <v>#N/A</v>
      </c>
      <c r="AM139" s="81" t="e">
        <f>IF(($AH139+AM$15)&lt;Regelungszeit!$W$15,Regelungszeit!$X$14,IF(($AH139+AM$15)&lt;Regelungszeit!$W$16,Regelungszeit!$X$15,IF(($AH139+AM$15)&lt;Regelungszeit!$W$17,Regelungszeit!$X$16,IF(($AH139+AM$15)&lt;Regelungszeit!$W$18,Regelungszeit!$X$17,IF(($AH139+AM$15)&lt;Regelungszeit!$W$19,Regelungszeit!$X$18,IF(($AH139+AM$15)&lt;Regelungszeit!$W$20,Regelungszeit!$X$19,IF(($AH139+AM$15)&lt;Regelungszeit!$W$21,Regelungszeit!$X$20,IF(($AH139+AM$15)&lt;Regelungszeit!$W$22,Regelungszeit!$X$21,IF(($AH139+AM$15)&lt;Regelungszeit!$W$23,Regelungszeit!$X$22,Regelungszeit!$X$23)))))))))</f>
        <v>#N/A</v>
      </c>
      <c r="AN139" s="81" t="e">
        <f>IF(($AH139+AN$15)&lt;Regelungszeit!$W$15,Regelungszeit!$X$14,IF(($AH139+AN$15)&lt;Regelungszeit!$W$16,Regelungszeit!$X$15,IF(($AH139+AN$15)&lt;Regelungszeit!$W$17,Regelungszeit!$X$16,IF(($AH139+AN$15)&lt;Regelungszeit!$W$18,Regelungszeit!$X$17,IF(($AH139+AN$15)&lt;Regelungszeit!$W$19,Regelungszeit!$X$18,IF(($AH139+AN$15)&lt;Regelungszeit!$W$20,Regelungszeit!$X$19,IF(($AH139+AN$15)&lt;Regelungszeit!$W$21,Regelungszeit!$X$20,IF(($AH139+AN$15)&lt;Regelungszeit!$W$22,Regelungszeit!$X$21,IF(($AH139+AN$15)&lt;Regelungszeit!$W$23,Regelungszeit!$X$22,Regelungszeit!$X$23)))))))))</f>
        <v>#N/A</v>
      </c>
      <c r="AO139" s="81" t="e">
        <f>IF(($AH139+AO$15)&lt;Regelungszeit!$W$15,Regelungszeit!$X$14,IF(($AH139+AO$15)&lt;Regelungszeit!$W$16,Regelungszeit!$X$15,IF(($AH139+AO$15)&lt;Regelungszeit!$W$17,Regelungszeit!$X$16,IF(($AH139+AO$15)&lt;Regelungszeit!$W$18,Regelungszeit!$X$17,IF(($AH139+AO$15)&lt;Regelungszeit!$W$19,Regelungszeit!$X$18,IF(($AH139+AO$15)&lt;Regelungszeit!$W$20,Regelungszeit!$X$19,IF(($AH139+AO$15)&lt;Regelungszeit!$W$21,Regelungszeit!$X$20,IF(($AH139+AO$15)&lt;Regelungszeit!$W$22,Regelungszeit!$X$21,IF(($AH139+AO$15)&lt;Regelungszeit!$W$23,Regelungszeit!$X$22,Regelungszeit!$X$23)))))))))</f>
        <v>#N/A</v>
      </c>
      <c r="AP139" s="81" t="e">
        <f>IF(($AH139+AP$15)&lt;Regelungszeit!$W$15,Regelungszeit!$X$14,IF(($AH139+AP$15)&lt;Regelungszeit!$W$16,Regelungszeit!$X$15,IF(($AH139+AP$15)&lt;Regelungszeit!$W$17,Regelungszeit!$X$16,IF(($AH139+AP$15)&lt;Regelungszeit!$W$18,Regelungszeit!$X$17,IF(($AH139+AP$15)&lt;Regelungszeit!$W$19,Regelungszeit!$X$18,IF(($AH139+AP$15)&lt;Regelungszeit!$W$20,Regelungszeit!$X$19,IF(($AH139+AP$15)&lt;Regelungszeit!$W$21,Regelungszeit!$X$20,IF(($AH139+AP$15)&lt;Regelungszeit!$W$22,Regelungszeit!$X$21,IF(($AH139+AP$15)&lt;Regelungszeit!$W$23,Regelungszeit!$X$22,Regelungszeit!$X$23)))))))))</f>
        <v>#N/A</v>
      </c>
      <c r="AQ139" s="81" t="e">
        <f>IF(($AH139+AQ$15)&lt;Regelungszeit!$W$15,Regelungszeit!$X$14,IF(($AH139+AQ$15)&lt;Regelungszeit!$W$16,Regelungszeit!$X$15,IF(($AH139+AQ$15)&lt;Regelungszeit!$W$17,Regelungszeit!$X$16,IF(($AH139+AQ$15)&lt;Regelungszeit!$W$18,Regelungszeit!$X$17,IF(($AH139+AQ$15)&lt;Regelungszeit!$W$19,Regelungszeit!$X$18,IF(($AH139+AQ$15)&lt;Regelungszeit!$W$20,Regelungszeit!$X$19,IF(($AH139+AQ$15)&lt;Regelungszeit!$W$21,Regelungszeit!$X$20,IF(($AH139+AQ$15)&lt;Regelungszeit!$W$22,Regelungszeit!$X$21,IF(($AH139+AQ$15)&lt;Regelungszeit!$W$23,Regelungszeit!$X$22,Regelungszeit!$X$23)))))))))</f>
        <v>#N/A</v>
      </c>
      <c r="AR139" s="81" t="e">
        <f>IF(($AH139+AR$15)&lt;Regelungszeit!$W$15,Regelungszeit!$X$14,IF(($AH139+AR$15)&lt;Regelungszeit!$W$16,Regelungszeit!$X$15,IF(($AH139+AR$15)&lt;Regelungszeit!$W$17,Regelungszeit!$X$16,IF(($AH139+AR$15)&lt;Regelungszeit!$W$18,Regelungszeit!$X$17,IF(($AH139+AR$15)&lt;Regelungszeit!$W$19,Regelungszeit!$X$18,IF(($AH139+AR$15)&lt;Regelungszeit!$W$20,Regelungszeit!$X$19,IF(($AH139+AR$15)&lt;Regelungszeit!$W$21,Regelungszeit!$X$20,IF(($AH139+AR$15)&lt;Regelungszeit!$W$22,Regelungszeit!$X$21,IF(($AH139+AR$15)&lt;Regelungszeit!$W$23,Regelungszeit!$X$22,Regelungszeit!$X$23)))))))))</f>
        <v>#N/A</v>
      </c>
      <c r="AS139" s="81" t="e">
        <f>IF(($AH139+AS$15)&lt;Regelungszeit!$W$15,Regelungszeit!$X$14,IF(($AH139+AS$15)&lt;Regelungszeit!$W$16,Regelungszeit!$X$15,IF(($AH139+AS$15)&lt;Regelungszeit!$W$17,Regelungszeit!$X$16,IF(($AH139+AS$15)&lt;Regelungszeit!$W$18,Regelungszeit!$X$17,IF(($AH139+AS$15)&lt;Regelungszeit!$W$19,Regelungszeit!$X$18,IF(($AH139+AS$15)&lt;Regelungszeit!$W$20,Regelungszeit!$X$19,IF(($AH139+AS$15)&lt;Regelungszeit!$W$21,Regelungszeit!$X$20,IF(($AH139+AS$15)&lt;Regelungszeit!$W$22,Regelungszeit!$X$21,IF(($AH139+AS$15)&lt;Regelungszeit!$W$23,Regelungszeit!$X$22,Regelungszeit!$X$23)))))))))</f>
        <v>#N/A</v>
      </c>
      <c r="AT139" s="81" t="e">
        <f>IF(($AH139+AT$15)&lt;Regelungszeit!$W$15,Regelungszeit!$X$14,IF(($AH139+AT$15)&lt;Regelungszeit!$W$16,Regelungszeit!$X$15,IF(($AH139+AT$15)&lt;Regelungszeit!$W$17,Regelungszeit!$X$16,IF(($AH139+AT$15)&lt;Regelungszeit!$W$18,Regelungszeit!$X$17,IF(($AH139+AT$15)&lt;Regelungszeit!$W$19,Regelungszeit!$X$18,IF(($AH139+AT$15)&lt;Regelungszeit!$W$20,Regelungszeit!$X$19,IF(($AH139+AT$15)&lt;Regelungszeit!$W$21,Regelungszeit!$X$20,IF(($AH139+AT$15)&lt;Regelungszeit!$W$22,Regelungszeit!$X$21,IF(($AH139+AT$15)&lt;Regelungszeit!$W$23,Regelungszeit!$X$22,Regelungszeit!$X$23)))))))))</f>
        <v>#N/A</v>
      </c>
      <c r="AU139" s="81" t="e">
        <f>IF(($AH139+AU$15)&lt;Regelungszeit!$W$15,Regelungszeit!$X$14,IF(($AH139+AU$15)&lt;Regelungszeit!$W$16,Regelungszeit!$X$15,IF(($AH139+AU$15)&lt;Regelungszeit!$W$17,Regelungszeit!$X$16,IF(($AH139+AU$15)&lt;Regelungszeit!$W$18,Regelungszeit!$X$17,IF(($AH139+AU$15)&lt;Regelungszeit!$W$19,Regelungszeit!$X$18,IF(($AH139+AU$15)&lt;Regelungszeit!$W$20,Regelungszeit!$X$19,IF(($AH139+AU$15)&lt;Regelungszeit!$W$21,Regelungszeit!$X$20,IF(($AH139+AU$15)&lt;Regelungszeit!$W$22,Regelungszeit!$X$21,IF(($AH139+AU$15)&lt;Regelungszeit!$W$23,Regelungszeit!$X$22,Regelungszeit!$X$23)))))))))</f>
        <v>#N/A</v>
      </c>
      <c r="AV139" s="81" t="e">
        <f>IF(($AH139+AV$15)&lt;Regelungszeit!$W$15,Regelungszeit!$X$14,IF(($AH139+AV$15)&lt;Regelungszeit!$W$16,Regelungszeit!$X$15,IF(($AH139+AV$15)&lt;Regelungszeit!$W$17,Regelungszeit!$X$16,IF(($AH139+AV$15)&lt;Regelungszeit!$W$18,Regelungszeit!$X$17,IF(($AH139+AV$15)&lt;Regelungszeit!$W$19,Regelungszeit!$X$18,IF(($AH139+AV$15)&lt;Regelungszeit!$W$20,Regelungszeit!$X$19,IF(($AH139+AV$15)&lt;Regelungszeit!$W$21,Regelungszeit!$X$20,IF(($AH139+AV$15)&lt;Regelungszeit!$W$22,Regelungszeit!$X$21,IF(($AH139+AV$15)&lt;Regelungszeit!$W$23,Regelungszeit!$X$22,Regelungszeit!$X$23)))))))))</f>
        <v>#N/A</v>
      </c>
      <c r="AW139" s="81" t="e">
        <f>IF(($AH139+AW$15)&lt;Regelungszeit!$W$15,Regelungszeit!$X$14,IF(($AH139+AW$15)&lt;Regelungszeit!$W$16,Regelungszeit!$X$15,IF(($AH139+AW$15)&lt;Regelungszeit!$W$17,Regelungszeit!$X$16,IF(($AH139+AW$15)&lt;Regelungszeit!$W$18,Regelungszeit!$X$17,IF(($AH139+AW$15)&lt;Regelungszeit!$W$19,Regelungszeit!$X$18,IF(($AH139+AW$15)&lt;Regelungszeit!$W$20,Regelungszeit!$X$19,IF(($AH139+AW$15)&lt;Regelungszeit!$W$21,Regelungszeit!$X$20,IF(($AH139+AW$15)&lt;Regelungszeit!$W$22,Regelungszeit!$X$21,IF(($AH139+AW$15)&lt;Regelungszeit!$W$23,Regelungszeit!$X$22,Regelungszeit!$X$23)))))))))</f>
        <v>#N/A</v>
      </c>
      <c r="AX139" s="82" t="e">
        <f t="shared" si="31"/>
        <v>#N/A</v>
      </c>
    </row>
    <row r="140" spans="1:50">
      <c r="A140" s="56" t="e">
        <f>IF(B140=Regelungszeit!$F$31,"Ende Regelung",IF(B140=Regelungszeit!$F$32,"Ende Hochfahrrampe",""))</f>
        <v>#N/A</v>
      </c>
      <c r="B140" s="57">
        <v>126</v>
      </c>
      <c r="C140" s="58" t="e">
        <f t="shared" si="34"/>
        <v>#N/A</v>
      </c>
      <c r="D140" s="59" t="e">
        <f t="shared" si="35"/>
        <v>#N/A</v>
      </c>
      <c r="E140" s="155"/>
      <c r="F140" s="247" t="e">
        <f>MATCH(INT(C140),Zuteilung!A:A,0)</f>
        <v>#N/A</v>
      </c>
      <c r="G140" s="61" t="e">
        <f>IF(OR(C140&lt;INDEX(Zuteilung!C:C,F140),C140&gt;INDEX(Zuteilung!D:D,F140)),FALSE,TRUE)</f>
        <v>#N/A</v>
      </c>
      <c r="H140" s="60" t="e">
        <f>IF(B140&lt;=Regelungszeit!$F$32,H139+Regelungszeit!$F$28,"")</f>
        <v>#N/A</v>
      </c>
      <c r="I140" s="60"/>
      <c r="J140" s="60"/>
      <c r="K140" s="60"/>
      <c r="L140" s="61" t="e">
        <f t="shared" si="36"/>
        <v>#N/A</v>
      </c>
      <c r="M140" s="106" t="e">
        <f t="shared" si="38"/>
        <v>#N/A</v>
      </c>
      <c r="N140" s="61" t="e">
        <f>IF(M140="","",IF(M140=1,0,IF(M140=1,0,Dateneingabe!$G$10*M140)))</f>
        <v>#N/A</v>
      </c>
      <c r="O140" s="252">
        <f t="shared" si="28"/>
        <v>0</v>
      </c>
      <c r="P140" s="63">
        <f>IF(O140="","",O140*(Dateneingabe!$G$10/100))</f>
        <v>0</v>
      </c>
      <c r="Q140" s="63">
        <f t="shared" si="29"/>
        <v>0</v>
      </c>
      <c r="R140" s="63" t="e">
        <f>IF(C140="","",IF(Dateneingabe!$G$17&lt;40909,Zeitreihe!P140,Zeitreihe!Q140))</f>
        <v>#N/A</v>
      </c>
      <c r="S140" s="68" t="str">
        <f>IF($T$14=0,"",IF(H140="","",IF(E140="","Ist-Arbeit fehlt",IF(L140&gt;Dateneingabe!$G$8,"Ist-Arbeit unplausibel",""))))</f>
        <v/>
      </c>
      <c r="T140" s="30">
        <f t="shared" si="37"/>
        <v>0</v>
      </c>
      <c r="U140" s="30">
        <f t="shared" si="25"/>
        <v>0</v>
      </c>
      <c r="X140" s="80"/>
      <c r="Y140" s="79"/>
      <c r="Z140" s="81"/>
      <c r="AA140" s="81"/>
      <c r="AB140" s="81"/>
      <c r="AC140" s="81"/>
      <c r="AD140" s="81"/>
      <c r="AE140" s="81"/>
      <c r="AF140" s="30" t="e">
        <f t="shared" si="39"/>
        <v>#N/A</v>
      </c>
      <c r="AG140" s="80" t="e">
        <f t="shared" si="30"/>
        <v>#N/A</v>
      </c>
      <c r="AH140" s="79" t="e">
        <f t="shared" si="40"/>
        <v>#N/A</v>
      </c>
      <c r="AI140" s="81" t="e">
        <f>IF(($AH140+AI$15)&lt;Regelungszeit!$W$15,Regelungszeit!$X$14,IF(($AH140+AI$15)&lt;Regelungszeit!$W$16,Regelungszeit!$X$15,IF(($AH140+AI$15)&lt;Regelungszeit!$W$17,Regelungszeit!$X$16,IF(($AH140+AI$15)&lt;Regelungszeit!$W$18,Regelungszeit!$X$17,IF(($AH140+AI$15)&lt;Regelungszeit!$W$19,Regelungszeit!$X$18,IF(($AH140+AI$15)&lt;Regelungszeit!$W$20,Regelungszeit!$X$19,IF(($AH140+AI$15)&lt;Regelungszeit!$W$21,Regelungszeit!$X$20,IF(($AH140+AI$15)&lt;Regelungszeit!$W$22,Regelungszeit!$X$21,IF(($AH140+AI$15)&lt;Regelungszeit!$W$23,Regelungszeit!$X$22,Regelungszeit!$X$23)))))))))</f>
        <v>#N/A</v>
      </c>
      <c r="AJ140" s="81" t="e">
        <f>IF(($AH140+AJ$15)&lt;Regelungszeit!$W$15,Regelungszeit!$X$14,IF(($AH140+AJ$15)&lt;Regelungszeit!$W$16,Regelungszeit!$X$15,IF(($AH140+AJ$15)&lt;Regelungszeit!$W$17,Regelungszeit!$X$16,IF(($AH140+AJ$15)&lt;Regelungszeit!$W$18,Regelungszeit!$X$17,IF(($AH140+AJ$15)&lt;Regelungszeit!$W$19,Regelungszeit!$X$18,IF(($AH140+AJ$15)&lt;Regelungszeit!$W$20,Regelungszeit!$X$19,IF(($AH140+AJ$15)&lt;Regelungszeit!$W$21,Regelungszeit!$X$20,IF(($AH140+AJ$15)&lt;Regelungszeit!$W$22,Regelungszeit!$X$21,IF(($AH140+AJ$15)&lt;Regelungszeit!$W$23,Regelungszeit!$X$22,Regelungszeit!$X$23)))))))))</f>
        <v>#N/A</v>
      </c>
      <c r="AK140" s="81" t="e">
        <f>IF(($AH140+AK$15)&lt;Regelungszeit!$W$15,Regelungszeit!$X$14,IF(($AH140+AK$15)&lt;Regelungszeit!$W$16,Regelungszeit!$X$15,IF(($AH140+AK$15)&lt;Regelungszeit!$W$17,Regelungszeit!$X$16,IF(($AH140+AK$15)&lt;Regelungszeit!$W$18,Regelungszeit!$X$17,IF(($AH140+AK$15)&lt;Regelungszeit!$W$19,Regelungszeit!$X$18,IF(($AH140+AK$15)&lt;Regelungszeit!$W$20,Regelungszeit!$X$19,IF(($AH140+AK$15)&lt;Regelungszeit!$W$21,Regelungszeit!$X$20,IF(($AH140+AK$15)&lt;Regelungszeit!$W$22,Regelungszeit!$X$21,IF(($AH140+AK$15)&lt;Regelungszeit!$W$23,Regelungszeit!$X$22,Regelungszeit!$X$23)))))))))</f>
        <v>#N/A</v>
      </c>
      <c r="AL140" s="81" t="e">
        <f>IF(($AH140+AL$15)&lt;Regelungszeit!$W$15,Regelungszeit!$X$14,IF(($AH140+AL$15)&lt;Regelungszeit!$W$16,Regelungszeit!$X$15,IF(($AH140+AL$15)&lt;Regelungszeit!$W$17,Regelungszeit!$X$16,IF(($AH140+AL$15)&lt;Regelungszeit!$W$18,Regelungszeit!$X$17,IF(($AH140+AL$15)&lt;Regelungszeit!$W$19,Regelungszeit!$X$18,IF(($AH140+AL$15)&lt;Regelungszeit!$W$20,Regelungszeit!$X$19,IF(($AH140+AL$15)&lt;Regelungszeit!$W$21,Regelungszeit!$X$20,IF(($AH140+AL$15)&lt;Regelungszeit!$W$22,Regelungszeit!$X$21,IF(($AH140+AL$15)&lt;Regelungszeit!$W$23,Regelungszeit!$X$22,Regelungszeit!$X$23)))))))))</f>
        <v>#N/A</v>
      </c>
      <c r="AM140" s="81" t="e">
        <f>IF(($AH140+AM$15)&lt;Regelungszeit!$W$15,Regelungszeit!$X$14,IF(($AH140+AM$15)&lt;Regelungszeit!$W$16,Regelungszeit!$X$15,IF(($AH140+AM$15)&lt;Regelungszeit!$W$17,Regelungszeit!$X$16,IF(($AH140+AM$15)&lt;Regelungszeit!$W$18,Regelungszeit!$X$17,IF(($AH140+AM$15)&lt;Regelungszeit!$W$19,Regelungszeit!$X$18,IF(($AH140+AM$15)&lt;Regelungszeit!$W$20,Regelungszeit!$X$19,IF(($AH140+AM$15)&lt;Regelungszeit!$W$21,Regelungszeit!$X$20,IF(($AH140+AM$15)&lt;Regelungszeit!$W$22,Regelungszeit!$X$21,IF(($AH140+AM$15)&lt;Regelungszeit!$W$23,Regelungszeit!$X$22,Regelungszeit!$X$23)))))))))</f>
        <v>#N/A</v>
      </c>
      <c r="AN140" s="81" t="e">
        <f>IF(($AH140+AN$15)&lt;Regelungszeit!$W$15,Regelungszeit!$X$14,IF(($AH140+AN$15)&lt;Regelungszeit!$W$16,Regelungszeit!$X$15,IF(($AH140+AN$15)&lt;Regelungszeit!$W$17,Regelungszeit!$X$16,IF(($AH140+AN$15)&lt;Regelungszeit!$W$18,Regelungszeit!$X$17,IF(($AH140+AN$15)&lt;Regelungszeit!$W$19,Regelungszeit!$X$18,IF(($AH140+AN$15)&lt;Regelungszeit!$W$20,Regelungszeit!$X$19,IF(($AH140+AN$15)&lt;Regelungszeit!$W$21,Regelungszeit!$X$20,IF(($AH140+AN$15)&lt;Regelungszeit!$W$22,Regelungszeit!$X$21,IF(($AH140+AN$15)&lt;Regelungszeit!$W$23,Regelungszeit!$X$22,Regelungszeit!$X$23)))))))))</f>
        <v>#N/A</v>
      </c>
      <c r="AO140" s="81" t="e">
        <f>IF(($AH140+AO$15)&lt;Regelungszeit!$W$15,Regelungszeit!$X$14,IF(($AH140+AO$15)&lt;Regelungszeit!$W$16,Regelungszeit!$X$15,IF(($AH140+AO$15)&lt;Regelungszeit!$W$17,Regelungszeit!$X$16,IF(($AH140+AO$15)&lt;Regelungszeit!$W$18,Regelungszeit!$X$17,IF(($AH140+AO$15)&lt;Regelungszeit!$W$19,Regelungszeit!$X$18,IF(($AH140+AO$15)&lt;Regelungszeit!$W$20,Regelungszeit!$X$19,IF(($AH140+AO$15)&lt;Regelungszeit!$W$21,Regelungszeit!$X$20,IF(($AH140+AO$15)&lt;Regelungszeit!$W$22,Regelungszeit!$X$21,IF(($AH140+AO$15)&lt;Regelungszeit!$W$23,Regelungszeit!$X$22,Regelungszeit!$X$23)))))))))</f>
        <v>#N/A</v>
      </c>
      <c r="AP140" s="81" t="e">
        <f>IF(($AH140+AP$15)&lt;Regelungszeit!$W$15,Regelungszeit!$X$14,IF(($AH140+AP$15)&lt;Regelungszeit!$W$16,Regelungszeit!$X$15,IF(($AH140+AP$15)&lt;Regelungszeit!$W$17,Regelungszeit!$X$16,IF(($AH140+AP$15)&lt;Regelungszeit!$W$18,Regelungszeit!$X$17,IF(($AH140+AP$15)&lt;Regelungszeit!$W$19,Regelungszeit!$X$18,IF(($AH140+AP$15)&lt;Regelungszeit!$W$20,Regelungszeit!$X$19,IF(($AH140+AP$15)&lt;Regelungszeit!$W$21,Regelungszeit!$X$20,IF(($AH140+AP$15)&lt;Regelungszeit!$W$22,Regelungszeit!$X$21,IF(($AH140+AP$15)&lt;Regelungszeit!$W$23,Regelungszeit!$X$22,Regelungszeit!$X$23)))))))))</f>
        <v>#N/A</v>
      </c>
      <c r="AQ140" s="81" t="e">
        <f>IF(($AH140+AQ$15)&lt;Regelungszeit!$W$15,Regelungszeit!$X$14,IF(($AH140+AQ$15)&lt;Regelungszeit!$W$16,Regelungszeit!$X$15,IF(($AH140+AQ$15)&lt;Regelungszeit!$W$17,Regelungszeit!$X$16,IF(($AH140+AQ$15)&lt;Regelungszeit!$W$18,Regelungszeit!$X$17,IF(($AH140+AQ$15)&lt;Regelungszeit!$W$19,Regelungszeit!$X$18,IF(($AH140+AQ$15)&lt;Regelungszeit!$W$20,Regelungszeit!$X$19,IF(($AH140+AQ$15)&lt;Regelungszeit!$W$21,Regelungszeit!$X$20,IF(($AH140+AQ$15)&lt;Regelungszeit!$W$22,Regelungszeit!$X$21,IF(($AH140+AQ$15)&lt;Regelungszeit!$W$23,Regelungszeit!$X$22,Regelungszeit!$X$23)))))))))</f>
        <v>#N/A</v>
      </c>
      <c r="AR140" s="81" t="e">
        <f>IF(($AH140+AR$15)&lt;Regelungszeit!$W$15,Regelungszeit!$X$14,IF(($AH140+AR$15)&lt;Regelungszeit!$W$16,Regelungszeit!$X$15,IF(($AH140+AR$15)&lt;Regelungszeit!$W$17,Regelungszeit!$X$16,IF(($AH140+AR$15)&lt;Regelungszeit!$W$18,Regelungszeit!$X$17,IF(($AH140+AR$15)&lt;Regelungszeit!$W$19,Regelungszeit!$X$18,IF(($AH140+AR$15)&lt;Regelungszeit!$W$20,Regelungszeit!$X$19,IF(($AH140+AR$15)&lt;Regelungszeit!$W$21,Regelungszeit!$X$20,IF(($AH140+AR$15)&lt;Regelungszeit!$W$22,Regelungszeit!$X$21,IF(($AH140+AR$15)&lt;Regelungszeit!$W$23,Regelungszeit!$X$22,Regelungszeit!$X$23)))))))))</f>
        <v>#N/A</v>
      </c>
      <c r="AS140" s="81" t="e">
        <f>IF(($AH140+AS$15)&lt;Regelungszeit!$W$15,Regelungszeit!$X$14,IF(($AH140+AS$15)&lt;Regelungszeit!$W$16,Regelungszeit!$X$15,IF(($AH140+AS$15)&lt;Regelungszeit!$W$17,Regelungszeit!$X$16,IF(($AH140+AS$15)&lt;Regelungszeit!$W$18,Regelungszeit!$X$17,IF(($AH140+AS$15)&lt;Regelungszeit!$W$19,Regelungszeit!$X$18,IF(($AH140+AS$15)&lt;Regelungszeit!$W$20,Regelungszeit!$X$19,IF(($AH140+AS$15)&lt;Regelungszeit!$W$21,Regelungszeit!$X$20,IF(($AH140+AS$15)&lt;Regelungszeit!$W$22,Regelungszeit!$X$21,IF(($AH140+AS$15)&lt;Regelungszeit!$W$23,Regelungszeit!$X$22,Regelungszeit!$X$23)))))))))</f>
        <v>#N/A</v>
      </c>
      <c r="AT140" s="81" t="e">
        <f>IF(($AH140+AT$15)&lt;Regelungszeit!$W$15,Regelungszeit!$X$14,IF(($AH140+AT$15)&lt;Regelungszeit!$W$16,Regelungszeit!$X$15,IF(($AH140+AT$15)&lt;Regelungszeit!$W$17,Regelungszeit!$X$16,IF(($AH140+AT$15)&lt;Regelungszeit!$W$18,Regelungszeit!$X$17,IF(($AH140+AT$15)&lt;Regelungszeit!$W$19,Regelungszeit!$X$18,IF(($AH140+AT$15)&lt;Regelungszeit!$W$20,Regelungszeit!$X$19,IF(($AH140+AT$15)&lt;Regelungszeit!$W$21,Regelungszeit!$X$20,IF(($AH140+AT$15)&lt;Regelungszeit!$W$22,Regelungszeit!$X$21,IF(($AH140+AT$15)&lt;Regelungszeit!$W$23,Regelungszeit!$X$22,Regelungszeit!$X$23)))))))))</f>
        <v>#N/A</v>
      </c>
      <c r="AU140" s="81" t="e">
        <f>IF(($AH140+AU$15)&lt;Regelungszeit!$W$15,Regelungszeit!$X$14,IF(($AH140+AU$15)&lt;Regelungszeit!$W$16,Regelungszeit!$X$15,IF(($AH140+AU$15)&lt;Regelungszeit!$W$17,Regelungszeit!$X$16,IF(($AH140+AU$15)&lt;Regelungszeit!$W$18,Regelungszeit!$X$17,IF(($AH140+AU$15)&lt;Regelungszeit!$W$19,Regelungszeit!$X$18,IF(($AH140+AU$15)&lt;Regelungszeit!$W$20,Regelungszeit!$X$19,IF(($AH140+AU$15)&lt;Regelungszeit!$W$21,Regelungszeit!$X$20,IF(($AH140+AU$15)&lt;Regelungszeit!$W$22,Regelungszeit!$X$21,IF(($AH140+AU$15)&lt;Regelungszeit!$W$23,Regelungszeit!$X$22,Regelungszeit!$X$23)))))))))</f>
        <v>#N/A</v>
      </c>
      <c r="AV140" s="81" t="e">
        <f>IF(($AH140+AV$15)&lt;Regelungszeit!$W$15,Regelungszeit!$X$14,IF(($AH140+AV$15)&lt;Regelungszeit!$W$16,Regelungszeit!$X$15,IF(($AH140+AV$15)&lt;Regelungszeit!$W$17,Regelungszeit!$X$16,IF(($AH140+AV$15)&lt;Regelungszeit!$W$18,Regelungszeit!$X$17,IF(($AH140+AV$15)&lt;Regelungszeit!$W$19,Regelungszeit!$X$18,IF(($AH140+AV$15)&lt;Regelungszeit!$W$20,Regelungszeit!$X$19,IF(($AH140+AV$15)&lt;Regelungszeit!$W$21,Regelungszeit!$X$20,IF(($AH140+AV$15)&lt;Regelungszeit!$W$22,Regelungszeit!$X$21,IF(($AH140+AV$15)&lt;Regelungszeit!$W$23,Regelungszeit!$X$22,Regelungszeit!$X$23)))))))))</f>
        <v>#N/A</v>
      </c>
      <c r="AW140" s="81" t="e">
        <f>IF(($AH140+AW$15)&lt;Regelungszeit!$W$15,Regelungszeit!$X$14,IF(($AH140+AW$15)&lt;Regelungszeit!$W$16,Regelungszeit!$X$15,IF(($AH140+AW$15)&lt;Regelungszeit!$W$17,Regelungszeit!$X$16,IF(($AH140+AW$15)&lt;Regelungszeit!$W$18,Regelungszeit!$X$17,IF(($AH140+AW$15)&lt;Regelungszeit!$W$19,Regelungszeit!$X$18,IF(($AH140+AW$15)&lt;Regelungszeit!$W$20,Regelungszeit!$X$19,IF(($AH140+AW$15)&lt;Regelungszeit!$W$21,Regelungszeit!$X$20,IF(($AH140+AW$15)&lt;Regelungszeit!$W$22,Regelungszeit!$X$21,IF(($AH140+AW$15)&lt;Regelungszeit!$W$23,Regelungszeit!$X$22,Regelungszeit!$X$23)))))))))</f>
        <v>#N/A</v>
      </c>
      <c r="AX140" s="82" t="e">
        <f t="shared" si="31"/>
        <v>#N/A</v>
      </c>
    </row>
    <row r="141" spans="1:50">
      <c r="A141" s="56" t="e">
        <f>IF(B141=Regelungszeit!$F$31,"Ende Regelung",IF(B141=Regelungszeit!$F$32,"Ende Hochfahrrampe",""))</f>
        <v>#N/A</v>
      </c>
      <c r="B141" s="57">
        <v>127</v>
      </c>
      <c r="C141" s="58" t="e">
        <f t="shared" si="34"/>
        <v>#N/A</v>
      </c>
      <c r="D141" s="59" t="e">
        <f t="shared" si="35"/>
        <v>#N/A</v>
      </c>
      <c r="E141" s="155"/>
      <c r="F141" s="247" t="e">
        <f>MATCH(INT(C141),Zuteilung!A:A,0)</f>
        <v>#N/A</v>
      </c>
      <c r="G141" s="61" t="e">
        <f>IF(OR(C141&lt;INDEX(Zuteilung!C:C,F141),C141&gt;INDEX(Zuteilung!D:D,F141)),FALSE,TRUE)</f>
        <v>#N/A</v>
      </c>
      <c r="H141" s="60" t="e">
        <f>IF(B141&lt;=Regelungszeit!$F$32,H140+Regelungszeit!$F$28,"")</f>
        <v>#N/A</v>
      </c>
      <c r="I141" s="60"/>
      <c r="J141" s="60"/>
      <c r="K141" s="60"/>
      <c r="L141" s="61" t="e">
        <f t="shared" si="36"/>
        <v>#N/A</v>
      </c>
      <c r="M141" s="106" t="e">
        <f t="shared" si="38"/>
        <v>#N/A</v>
      </c>
      <c r="N141" s="61" t="e">
        <f>IF(M141="","",IF(M141=1,0,IF(M141=1,0,Dateneingabe!$G$10*M141)))</f>
        <v>#N/A</v>
      </c>
      <c r="O141" s="252">
        <f t="shared" si="28"/>
        <v>0</v>
      </c>
      <c r="P141" s="63">
        <f>IF(O141="","",O141*(Dateneingabe!$G$10/100))</f>
        <v>0</v>
      </c>
      <c r="Q141" s="63">
        <f t="shared" si="29"/>
        <v>0</v>
      </c>
      <c r="R141" s="63" t="e">
        <f>IF(C141="","",IF(Dateneingabe!$G$17&lt;40909,Zeitreihe!P141,Zeitreihe!Q141))</f>
        <v>#N/A</v>
      </c>
      <c r="S141" s="68" t="str">
        <f>IF($T$14=0,"",IF(H141="","",IF(E141="","Ist-Arbeit fehlt",IF(L141&gt;Dateneingabe!$G$8,"Ist-Arbeit unplausibel",""))))</f>
        <v/>
      </c>
      <c r="T141" s="30">
        <f t="shared" si="37"/>
        <v>0</v>
      </c>
      <c r="U141" s="30">
        <f t="shared" si="25"/>
        <v>0</v>
      </c>
      <c r="X141" s="80"/>
      <c r="Y141" s="79"/>
      <c r="Z141" s="81"/>
      <c r="AA141" s="81"/>
      <c r="AB141" s="81"/>
      <c r="AC141" s="81"/>
      <c r="AD141" s="81"/>
      <c r="AE141" s="81"/>
      <c r="AF141" s="30" t="e">
        <f t="shared" si="39"/>
        <v>#N/A</v>
      </c>
      <c r="AG141" s="80" t="e">
        <f t="shared" si="30"/>
        <v>#N/A</v>
      </c>
      <c r="AH141" s="79" t="e">
        <f t="shared" si="40"/>
        <v>#N/A</v>
      </c>
      <c r="AI141" s="81" t="e">
        <f>IF(($AH141+AI$15)&lt;Regelungszeit!$W$15,Regelungszeit!$X$14,IF(($AH141+AI$15)&lt;Regelungszeit!$W$16,Regelungszeit!$X$15,IF(($AH141+AI$15)&lt;Regelungszeit!$W$17,Regelungszeit!$X$16,IF(($AH141+AI$15)&lt;Regelungszeit!$W$18,Regelungszeit!$X$17,IF(($AH141+AI$15)&lt;Regelungszeit!$W$19,Regelungszeit!$X$18,IF(($AH141+AI$15)&lt;Regelungszeit!$W$20,Regelungszeit!$X$19,IF(($AH141+AI$15)&lt;Regelungszeit!$W$21,Regelungszeit!$X$20,IF(($AH141+AI$15)&lt;Regelungszeit!$W$22,Regelungszeit!$X$21,IF(($AH141+AI$15)&lt;Regelungszeit!$W$23,Regelungszeit!$X$22,Regelungszeit!$X$23)))))))))</f>
        <v>#N/A</v>
      </c>
      <c r="AJ141" s="81" t="e">
        <f>IF(($AH141+AJ$15)&lt;Regelungszeit!$W$15,Regelungszeit!$X$14,IF(($AH141+AJ$15)&lt;Regelungszeit!$W$16,Regelungszeit!$X$15,IF(($AH141+AJ$15)&lt;Regelungszeit!$W$17,Regelungszeit!$X$16,IF(($AH141+AJ$15)&lt;Regelungszeit!$W$18,Regelungszeit!$X$17,IF(($AH141+AJ$15)&lt;Regelungszeit!$W$19,Regelungszeit!$X$18,IF(($AH141+AJ$15)&lt;Regelungszeit!$W$20,Regelungszeit!$X$19,IF(($AH141+AJ$15)&lt;Regelungszeit!$W$21,Regelungszeit!$X$20,IF(($AH141+AJ$15)&lt;Regelungszeit!$W$22,Regelungszeit!$X$21,IF(($AH141+AJ$15)&lt;Regelungszeit!$W$23,Regelungszeit!$X$22,Regelungszeit!$X$23)))))))))</f>
        <v>#N/A</v>
      </c>
      <c r="AK141" s="81" t="e">
        <f>IF(($AH141+AK$15)&lt;Regelungszeit!$W$15,Regelungszeit!$X$14,IF(($AH141+AK$15)&lt;Regelungszeit!$W$16,Regelungszeit!$X$15,IF(($AH141+AK$15)&lt;Regelungszeit!$W$17,Regelungszeit!$X$16,IF(($AH141+AK$15)&lt;Regelungszeit!$W$18,Regelungszeit!$X$17,IF(($AH141+AK$15)&lt;Regelungszeit!$W$19,Regelungszeit!$X$18,IF(($AH141+AK$15)&lt;Regelungszeit!$W$20,Regelungszeit!$X$19,IF(($AH141+AK$15)&lt;Regelungszeit!$W$21,Regelungszeit!$X$20,IF(($AH141+AK$15)&lt;Regelungszeit!$W$22,Regelungszeit!$X$21,IF(($AH141+AK$15)&lt;Regelungszeit!$W$23,Regelungszeit!$X$22,Regelungszeit!$X$23)))))))))</f>
        <v>#N/A</v>
      </c>
      <c r="AL141" s="81" t="e">
        <f>IF(($AH141+AL$15)&lt;Regelungszeit!$W$15,Regelungszeit!$X$14,IF(($AH141+AL$15)&lt;Regelungszeit!$W$16,Regelungszeit!$X$15,IF(($AH141+AL$15)&lt;Regelungszeit!$W$17,Regelungszeit!$X$16,IF(($AH141+AL$15)&lt;Regelungszeit!$W$18,Regelungszeit!$X$17,IF(($AH141+AL$15)&lt;Regelungszeit!$W$19,Regelungszeit!$X$18,IF(($AH141+AL$15)&lt;Regelungszeit!$W$20,Regelungszeit!$X$19,IF(($AH141+AL$15)&lt;Regelungszeit!$W$21,Regelungszeit!$X$20,IF(($AH141+AL$15)&lt;Regelungszeit!$W$22,Regelungszeit!$X$21,IF(($AH141+AL$15)&lt;Regelungszeit!$W$23,Regelungszeit!$X$22,Regelungszeit!$X$23)))))))))</f>
        <v>#N/A</v>
      </c>
      <c r="AM141" s="81" t="e">
        <f>IF(($AH141+AM$15)&lt;Regelungszeit!$W$15,Regelungszeit!$X$14,IF(($AH141+AM$15)&lt;Regelungszeit!$W$16,Regelungszeit!$X$15,IF(($AH141+AM$15)&lt;Regelungszeit!$W$17,Regelungszeit!$X$16,IF(($AH141+AM$15)&lt;Regelungszeit!$W$18,Regelungszeit!$X$17,IF(($AH141+AM$15)&lt;Regelungszeit!$W$19,Regelungszeit!$X$18,IF(($AH141+AM$15)&lt;Regelungszeit!$W$20,Regelungszeit!$X$19,IF(($AH141+AM$15)&lt;Regelungszeit!$W$21,Regelungszeit!$X$20,IF(($AH141+AM$15)&lt;Regelungszeit!$W$22,Regelungszeit!$X$21,IF(($AH141+AM$15)&lt;Regelungszeit!$W$23,Regelungszeit!$X$22,Regelungszeit!$X$23)))))))))</f>
        <v>#N/A</v>
      </c>
      <c r="AN141" s="81" t="e">
        <f>IF(($AH141+AN$15)&lt;Regelungszeit!$W$15,Regelungszeit!$X$14,IF(($AH141+AN$15)&lt;Regelungszeit!$W$16,Regelungszeit!$X$15,IF(($AH141+AN$15)&lt;Regelungszeit!$W$17,Regelungszeit!$X$16,IF(($AH141+AN$15)&lt;Regelungszeit!$W$18,Regelungszeit!$X$17,IF(($AH141+AN$15)&lt;Regelungszeit!$W$19,Regelungszeit!$X$18,IF(($AH141+AN$15)&lt;Regelungszeit!$W$20,Regelungszeit!$X$19,IF(($AH141+AN$15)&lt;Regelungszeit!$W$21,Regelungszeit!$X$20,IF(($AH141+AN$15)&lt;Regelungszeit!$W$22,Regelungszeit!$X$21,IF(($AH141+AN$15)&lt;Regelungszeit!$W$23,Regelungszeit!$X$22,Regelungszeit!$X$23)))))))))</f>
        <v>#N/A</v>
      </c>
      <c r="AO141" s="81" t="e">
        <f>IF(($AH141+AO$15)&lt;Regelungszeit!$W$15,Regelungszeit!$X$14,IF(($AH141+AO$15)&lt;Regelungszeit!$W$16,Regelungszeit!$X$15,IF(($AH141+AO$15)&lt;Regelungszeit!$W$17,Regelungszeit!$X$16,IF(($AH141+AO$15)&lt;Regelungszeit!$W$18,Regelungszeit!$X$17,IF(($AH141+AO$15)&lt;Regelungszeit!$W$19,Regelungszeit!$X$18,IF(($AH141+AO$15)&lt;Regelungszeit!$W$20,Regelungszeit!$X$19,IF(($AH141+AO$15)&lt;Regelungszeit!$W$21,Regelungszeit!$X$20,IF(($AH141+AO$15)&lt;Regelungszeit!$W$22,Regelungszeit!$X$21,IF(($AH141+AO$15)&lt;Regelungszeit!$W$23,Regelungszeit!$X$22,Regelungszeit!$X$23)))))))))</f>
        <v>#N/A</v>
      </c>
      <c r="AP141" s="81" t="e">
        <f>IF(($AH141+AP$15)&lt;Regelungszeit!$W$15,Regelungszeit!$X$14,IF(($AH141+AP$15)&lt;Regelungszeit!$W$16,Regelungszeit!$X$15,IF(($AH141+AP$15)&lt;Regelungszeit!$W$17,Regelungszeit!$X$16,IF(($AH141+AP$15)&lt;Regelungszeit!$W$18,Regelungszeit!$X$17,IF(($AH141+AP$15)&lt;Regelungszeit!$W$19,Regelungszeit!$X$18,IF(($AH141+AP$15)&lt;Regelungszeit!$W$20,Regelungszeit!$X$19,IF(($AH141+AP$15)&lt;Regelungszeit!$W$21,Regelungszeit!$X$20,IF(($AH141+AP$15)&lt;Regelungszeit!$W$22,Regelungszeit!$X$21,IF(($AH141+AP$15)&lt;Regelungszeit!$W$23,Regelungszeit!$X$22,Regelungszeit!$X$23)))))))))</f>
        <v>#N/A</v>
      </c>
      <c r="AQ141" s="81" t="e">
        <f>IF(($AH141+AQ$15)&lt;Regelungszeit!$W$15,Regelungszeit!$X$14,IF(($AH141+AQ$15)&lt;Regelungszeit!$W$16,Regelungszeit!$X$15,IF(($AH141+AQ$15)&lt;Regelungszeit!$W$17,Regelungszeit!$X$16,IF(($AH141+AQ$15)&lt;Regelungszeit!$W$18,Regelungszeit!$X$17,IF(($AH141+AQ$15)&lt;Regelungszeit!$W$19,Regelungszeit!$X$18,IF(($AH141+AQ$15)&lt;Regelungszeit!$W$20,Regelungszeit!$X$19,IF(($AH141+AQ$15)&lt;Regelungszeit!$W$21,Regelungszeit!$X$20,IF(($AH141+AQ$15)&lt;Regelungszeit!$W$22,Regelungszeit!$X$21,IF(($AH141+AQ$15)&lt;Regelungszeit!$W$23,Regelungszeit!$X$22,Regelungszeit!$X$23)))))))))</f>
        <v>#N/A</v>
      </c>
      <c r="AR141" s="81" t="e">
        <f>IF(($AH141+AR$15)&lt;Regelungszeit!$W$15,Regelungszeit!$X$14,IF(($AH141+AR$15)&lt;Regelungszeit!$W$16,Regelungszeit!$X$15,IF(($AH141+AR$15)&lt;Regelungszeit!$W$17,Regelungszeit!$X$16,IF(($AH141+AR$15)&lt;Regelungszeit!$W$18,Regelungszeit!$X$17,IF(($AH141+AR$15)&lt;Regelungszeit!$W$19,Regelungszeit!$X$18,IF(($AH141+AR$15)&lt;Regelungszeit!$W$20,Regelungszeit!$X$19,IF(($AH141+AR$15)&lt;Regelungszeit!$W$21,Regelungszeit!$X$20,IF(($AH141+AR$15)&lt;Regelungszeit!$W$22,Regelungszeit!$X$21,IF(($AH141+AR$15)&lt;Regelungszeit!$W$23,Regelungszeit!$X$22,Regelungszeit!$X$23)))))))))</f>
        <v>#N/A</v>
      </c>
      <c r="AS141" s="81" t="e">
        <f>IF(($AH141+AS$15)&lt;Regelungszeit!$W$15,Regelungszeit!$X$14,IF(($AH141+AS$15)&lt;Regelungszeit!$W$16,Regelungszeit!$X$15,IF(($AH141+AS$15)&lt;Regelungszeit!$W$17,Regelungszeit!$X$16,IF(($AH141+AS$15)&lt;Regelungszeit!$W$18,Regelungszeit!$X$17,IF(($AH141+AS$15)&lt;Regelungszeit!$W$19,Regelungszeit!$X$18,IF(($AH141+AS$15)&lt;Regelungszeit!$W$20,Regelungszeit!$X$19,IF(($AH141+AS$15)&lt;Regelungszeit!$W$21,Regelungszeit!$X$20,IF(($AH141+AS$15)&lt;Regelungszeit!$W$22,Regelungszeit!$X$21,IF(($AH141+AS$15)&lt;Regelungszeit!$W$23,Regelungszeit!$X$22,Regelungszeit!$X$23)))))))))</f>
        <v>#N/A</v>
      </c>
      <c r="AT141" s="81" t="e">
        <f>IF(($AH141+AT$15)&lt;Regelungszeit!$W$15,Regelungszeit!$X$14,IF(($AH141+AT$15)&lt;Regelungszeit!$W$16,Regelungszeit!$X$15,IF(($AH141+AT$15)&lt;Regelungszeit!$W$17,Regelungszeit!$X$16,IF(($AH141+AT$15)&lt;Regelungszeit!$W$18,Regelungszeit!$X$17,IF(($AH141+AT$15)&lt;Regelungszeit!$W$19,Regelungszeit!$X$18,IF(($AH141+AT$15)&lt;Regelungszeit!$W$20,Regelungszeit!$X$19,IF(($AH141+AT$15)&lt;Regelungszeit!$W$21,Regelungszeit!$X$20,IF(($AH141+AT$15)&lt;Regelungszeit!$W$22,Regelungszeit!$X$21,IF(($AH141+AT$15)&lt;Regelungszeit!$W$23,Regelungszeit!$X$22,Regelungszeit!$X$23)))))))))</f>
        <v>#N/A</v>
      </c>
      <c r="AU141" s="81" t="e">
        <f>IF(($AH141+AU$15)&lt;Regelungszeit!$W$15,Regelungszeit!$X$14,IF(($AH141+AU$15)&lt;Regelungszeit!$W$16,Regelungszeit!$X$15,IF(($AH141+AU$15)&lt;Regelungszeit!$W$17,Regelungszeit!$X$16,IF(($AH141+AU$15)&lt;Regelungszeit!$W$18,Regelungszeit!$X$17,IF(($AH141+AU$15)&lt;Regelungszeit!$W$19,Regelungszeit!$X$18,IF(($AH141+AU$15)&lt;Regelungszeit!$W$20,Regelungszeit!$X$19,IF(($AH141+AU$15)&lt;Regelungszeit!$W$21,Regelungszeit!$X$20,IF(($AH141+AU$15)&lt;Regelungszeit!$W$22,Regelungszeit!$X$21,IF(($AH141+AU$15)&lt;Regelungszeit!$W$23,Regelungszeit!$X$22,Regelungszeit!$X$23)))))))))</f>
        <v>#N/A</v>
      </c>
      <c r="AV141" s="81" t="e">
        <f>IF(($AH141+AV$15)&lt;Regelungszeit!$W$15,Regelungszeit!$X$14,IF(($AH141+AV$15)&lt;Regelungszeit!$W$16,Regelungszeit!$X$15,IF(($AH141+AV$15)&lt;Regelungszeit!$W$17,Regelungszeit!$X$16,IF(($AH141+AV$15)&lt;Regelungszeit!$W$18,Regelungszeit!$X$17,IF(($AH141+AV$15)&lt;Regelungszeit!$W$19,Regelungszeit!$X$18,IF(($AH141+AV$15)&lt;Regelungszeit!$W$20,Regelungszeit!$X$19,IF(($AH141+AV$15)&lt;Regelungszeit!$W$21,Regelungszeit!$X$20,IF(($AH141+AV$15)&lt;Regelungszeit!$W$22,Regelungszeit!$X$21,IF(($AH141+AV$15)&lt;Regelungszeit!$W$23,Regelungszeit!$X$22,Regelungszeit!$X$23)))))))))</f>
        <v>#N/A</v>
      </c>
      <c r="AW141" s="81" t="e">
        <f>IF(($AH141+AW$15)&lt;Regelungszeit!$W$15,Regelungszeit!$X$14,IF(($AH141+AW$15)&lt;Regelungszeit!$W$16,Regelungszeit!$X$15,IF(($AH141+AW$15)&lt;Regelungszeit!$W$17,Regelungszeit!$X$16,IF(($AH141+AW$15)&lt;Regelungszeit!$W$18,Regelungszeit!$X$17,IF(($AH141+AW$15)&lt;Regelungszeit!$W$19,Regelungszeit!$X$18,IF(($AH141+AW$15)&lt;Regelungszeit!$W$20,Regelungszeit!$X$19,IF(($AH141+AW$15)&lt;Regelungszeit!$W$21,Regelungszeit!$X$20,IF(($AH141+AW$15)&lt;Regelungszeit!$W$22,Regelungszeit!$X$21,IF(($AH141+AW$15)&lt;Regelungszeit!$W$23,Regelungszeit!$X$22,Regelungszeit!$X$23)))))))))</f>
        <v>#N/A</v>
      </c>
      <c r="AX141" s="82" t="e">
        <f t="shared" si="31"/>
        <v>#N/A</v>
      </c>
    </row>
    <row r="142" spans="1:50">
      <c r="A142" s="56" t="e">
        <f>IF(B142=Regelungszeit!$F$31,"Ende Regelung",IF(B142=Regelungszeit!$F$32,"Ende Hochfahrrampe",""))</f>
        <v>#N/A</v>
      </c>
      <c r="B142" s="57">
        <v>128</v>
      </c>
      <c r="C142" s="58" t="e">
        <f t="shared" si="34"/>
        <v>#N/A</v>
      </c>
      <c r="D142" s="59" t="e">
        <f t="shared" si="35"/>
        <v>#N/A</v>
      </c>
      <c r="E142" s="155"/>
      <c r="F142" s="247" t="e">
        <f>MATCH(INT(C142),Zuteilung!A:A,0)</f>
        <v>#N/A</v>
      </c>
      <c r="G142" s="61" t="e">
        <f>IF(OR(C142&lt;INDEX(Zuteilung!C:C,F142),C142&gt;INDEX(Zuteilung!D:D,F142)),FALSE,TRUE)</f>
        <v>#N/A</v>
      </c>
      <c r="H142" s="60" t="e">
        <f>IF(B142&lt;=Regelungszeit!$F$32,H141+Regelungszeit!$F$28,"")</f>
        <v>#N/A</v>
      </c>
      <c r="I142" s="60"/>
      <c r="J142" s="60"/>
      <c r="K142" s="60"/>
      <c r="L142" s="61" t="e">
        <f t="shared" si="36"/>
        <v>#N/A</v>
      </c>
      <c r="M142" s="106" t="e">
        <f t="shared" si="38"/>
        <v>#N/A</v>
      </c>
      <c r="N142" s="61" t="e">
        <f>IF(M142="","",IF(M142=1,0,IF(M142=1,0,Dateneingabe!$G$10*M142)))</f>
        <v>#N/A</v>
      </c>
      <c r="O142" s="252">
        <f t="shared" si="28"/>
        <v>0</v>
      </c>
      <c r="P142" s="63">
        <f>IF(O142="","",O142*(Dateneingabe!$G$10/100))</f>
        <v>0</v>
      </c>
      <c r="Q142" s="63">
        <f t="shared" si="29"/>
        <v>0</v>
      </c>
      <c r="R142" s="63" t="e">
        <f>IF(C142="","",IF(Dateneingabe!$G$17&lt;40909,Zeitreihe!P142,Zeitreihe!Q142))</f>
        <v>#N/A</v>
      </c>
      <c r="S142" s="68" t="str">
        <f>IF($T$14=0,"",IF(H142="","",IF(E142="","Ist-Arbeit fehlt",IF(L142&gt;Dateneingabe!$G$8,"Ist-Arbeit unplausibel",""))))</f>
        <v/>
      </c>
      <c r="T142" s="30">
        <f t="shared" si="37"/>
        <v>0</v>
      </c>
      <c r="U142" s="30">
        <f t="shared" si="25"/>
        <v>0</v>
      </c>
      <c r="X142" s="80"/>
      <c r="Y142" s="79"/>
      <c r="Z142" s="81"/>
      <c r="AA142" s="81"/>
      <c r="AB142" s="81"/>
      <c r="AC142" s="81"/>
      <c r="AD142" s="81"/>
      <c r="AE142" s="81"/>
      <c r="AF142" s="30" t="e">
        <f t="shared" si="39"/>
        <v>#N/A</v>
      </c>
      <c r="AG142" s="80" t="e">
        <f t="shared" si="30"/>
        <v>#N/A</v>
      </c>
      <c r="AH142" s="79" t="e">
        <f t="shared" si="40"/>
        <v>#N/A</v>
      </c>
      <c r="AI142" s="81" t="e">
        <f>IF(($AH142+AI$15)&lt;Regelungszeit!$W$15,Regelungszeit!$X$14,IF(($AH142+AI$15)&lt;Regelungszeit!$W$16,Regelungszeit!$X$15,IF(($AH142+AI$15)&lt;Regelungszeit!$W$17,Regelungszeit!$X$16,IF(($AH142+AI$15)&lt;Regelungszeit!$W$18,Regelungszeit!$X$17,IF(($AH142+AI$15)&lt;Regelungszeit!$W$19,Regelungszeit!$X$18,IF(($AH142+AI$15)&lt;Regelungszeit!$W$20,Regelungszeit!$X$19,IF(($AH142+AI$15)&lt;Regelungszeit!$W$21,Regelungszeit!$X$20,IF(($AH142+AI$15)&lt;Regelungszeit!$W$22,Regelungszeit!$X$21,IF(($AH142+AI$15)&lt;Regelungszeit!$W$23,Regelungszeit!$X$22,Regelungszeit!$X$23)))))))))</f>
        <v>#N/A</v>
      </c>
      <c r="AJ142" s="81" t="e">
        <f>IF(($AH142+AJ$15)&lt;Regelungszeit!$W$15,Regelungszeit!$X$14,IF(($AH142+AJ$15)&lt;Regelungszeit!$W$16,Regelungszeit!$X$15,IF(($AH142+AJ$15)&lt;Regelungszeit!$W$17,Regelungszeit!$X$16,IF(($AH142+AJ$15)&lt;Regelungszeit!$W$18,Regelungszeit!$X$17,IF(($AH142+AJ$15)&lt;Regelungszeit!$W$19,Regelungszeit!$X$18,IF(($AH142+AJ$15)&lt;Regelungszeit!$W$20,Regelungszeit!$X$19,IF(($AH142+AJ$15)&lt;Regelungszeit!$W$21,Regelungszeit!$X$20,IF(($AH142+AJ$15)&lt;Regelungszeit!$W$22,Regelungszeit!$X$21,IF(($AH142+AJ$15)&lt;Regelungszeit!$W$23,Regelungszeit!$X$22,Regelungszeit!$X$23)))))))))</f>
        <v>#N/A</v>
      </c>
      <c r="AK142" s="81" t="e">
        <f>IF(($AH142+AK$15)&lt;Regelungszeit!$W$15,Regelungszeit!$X$14,IF(($AH142+AK$15)&lt;Regelungszeit!$W$16,Regelungszeit!$X$15,IF(($AH142+AK$15)&lt;Regelungszeit!$W$17,Regelungszeit!$X$16,IF(($AH142+AK$15)&lt;Regelungszeit!$W$18,Regelungszeit!$X$17,IF(($AH142+AK$15)&lt;Regelungszeit!$W$19,Regelungszeit!$X$18,IF(($AH142+AK$15)&lt;Regelungszeit!$W$20,Regelungszeit!$X$19,IF(($AH142+AK$15)&lt;Regelungszeit!$W$21,Regelungszeit!$X$20,IF(($AH142+AK$15)&lt;Regelungszeit!$W$22,Regelungszeit!$X$21,IF(($AH142+AK$15)&lt;Regelungszeit!$W$23,Regelungszeit!$X$22,Regelungszeit!$X$23)))))))))</f>
        <v>#N/A</v>
      </c>
      <c r="AL142" s="81" t="e">
        <f>IF(($AH142+AL$15)&lt;Regelungszeit!$W$15,Regelungszeit!$X$14,IF(($AH142+AL$15)&lt;Regelungszeit!$W$16,Regelungszeit!$X$15,IF(($AH142+AL$15)&lt;Regelungszeit!$W$17,Regelungszeit!$X$16,IF(($AH142+AL$15)&lt;Regelungszeit!$W$18,Regelungszeit!$X$17,IF(($AH142+AL$15)&lt;Regelungszeit!$W$19,Regelungszeit!$X$18,IF(($AH142+AL$15)&lt;Regelungszeit!$W$20,Regelungszeit!$X$19,IF(($AH142+AL$15)&lt;Regelungszeit!$W$21,Regelungszeit!$X$20,IF(($AH142+AL$15)&lt;Regelungszeit!$W$22,Regelungszeit!$X$21,IF(($AH142+AL$15)&lt;Regelungszeit!$W$23,Regelungszeit!$X$22,Regelungszeit!$X$23)))))))))</f>
        <v>#N/A</v>
      </c>
      <c r="AM142" s="81" t="e">
        <f>IF(($AH142+AM$15)&lt;Regelungszeit!$W$15,Regelungszeit!$X$14,IF(($AH142+AM$15)&lt;Regelungszeit!$W$16,Regelungszeit!$X$15,IF(($AH142+AM$15)&lt;Regelungszeit!$W$17,Regelungszeit!$X$16,IF(($AH142+AM$15)&lt;Regelungszeit!$W$18,Regelungszeit!$X$17,IF(($AH142+AM$15)&lt;Regelungszeit!$W$19,Regelungszeit!$X$18,IF(($AH142+AM$15)&lt;Regelungszeit!$W$20,Regelungszeit!$X$19,IF(($AH142+AM$15)&lt;Regelungszeit!$W$21,Regelungszeit!$X$20,IF(($AH142+AM$15)&lt;Regelungszeit!$W$22,Regelungszeit!$X$21,IF(($AH142+AM$15)&lt;Regelungszeit!$W$23,Regelungszeit!$X$22,Regelungszeit!$X$23)))))))))</f>
        <v>#N/A</v>
      </c>
      <c r="AN142" s="81" t="e">
        <f>IF(($AH142+AN$15)&lt;Regelungszeit!$W$15,Regelungszeit!$X$14,IF(($AH142+AN$15)&lt;Regelungszeit!$W$16,Regelungszeit!$X$15,IF(($AH142+AN$15)&lt;Regelungszeit!$W$17,Regelungszeit!$X$16,IF(($AH142+AN$15)&lt;Regelungszeit!$W$18,Regelungszeit!$X$17,IF(($AH142+AN$15)&lt;Regelungszeit!$W$19,Regelungszeit!$X$18,IF(($AH142+AN$15)&lt;Regelungszeit!$W$20,Regelungszeit!$X$19,IF(($AH142+AN$15)&lt;Regelungszeit!$W$21,Regelungszeit!$X$20,IF(($AH142+AN$15)&lt;Regelungszeit!$W$22,Regelungszeit!$X$21,IF(($AH142+AN$15)&lt;Regelungszeit!$W$23,Regelungszeit!$X$22,Regelungszeit!$X$23)))))))))</f>
        <v>#N/A</v>
      </c>
      <c r="AO142" s="81" t="e">
        <f>IF(($AH142+AO$15)&lt;Regelungszeit!$W$15,Regelungszeit!$X$14,IF(($AH142+AO$15)&lt;Regelungszeit!$W$16,Regelungszeit!$X$15,IF(($AH142+AO$15)&lt;Regelungszeit!$W$17,Regelungszeit!$X$16,IF(($AH142+AO$15)&lt;Regelungszeit!$W$18,Regelungszeit!$X$17,IF(($AH142+AO$15)&lt;Regelungszeit!$W$19,Regelungszeit!$X$18,IF(($AH142+AO$15)&lt;Regelungszeit!$W$20,Regelungszeit!$X$19,IF(($AH142+AO$15)&lt;Regelungszeit!$W$21,Regelungszeit!$X$20,IF(($AH142+AO$15)&lt;Regelungszeit!$W$22,Regelungszeit!$X$21,IF(($AH142+AO$15)&lt;Regelungszeit!$W$23,Regelungszeit!$X$22,Regelungszeit!$X$23)))))))))</f>
        <v>#N/A</v>
      </c>
      <c r="AP142" s="81" t="e">
        <f>IF(($AH142+AP$15)&lt;Regelungszeit!$W$15,Regelungszeit!$X$14,IF(($AH142+AP$15)&lt;Regelungszeit!$W$16,Regelungszeit!$X$15,IF(($AH142+AP$15)&lt;Regelungszeit!$W$17,Regelungszeit!$X$16,IF(($AH142+AP$15)&lt;Regelungszeit!$W$18,Regelungszeit!$X$17,IF(($AH142+AP$15)&lt;Regelungszeit!$W$19,Regelungszeit!$X$18,IF(($AH142+AP$15)&lt;Regelungszeit!$W$20,Regelungszeit!$X$19,IF(($AH142+AP$15)&lt;Regelungszeit!$W$21,Regelungszeit!$X$20,IF(($AH142+AP$15)&lt;Regelungszeit!$W$22,Regelungszeit!$X$21,IF(($AH142+AP$15)&lt;Regelungszeit!$W$23,Regelungszeit!$X$22,Regelungszeit!$X$23)))))))))</f>
        <v>#N/A</v>
      </c>
      <c r="AQ142" s="81" t="e">
        <f>IF(($AH142+AQ$15)&lt;Regelungszeit!$W$15,Regelungszeit!$X$14,IF(($AH142+AQ$15)&lt;Regelungszeit!$W$16,Regelungszeit!$X$15,IF(($AH142+AQ$15)&lt;Regelungszeit!$W$17,Regelungszeit!$X$16,IF(($AH142+AQ$15)&lt;Regelungszeit!$W$18,Regelungszeit!$X$17,IF(($AH142+AQ$15)&lt;Regelungszeit!$W$19,Regelungszeit!$X$18,IF(($AH142+AQ$15)&lt;Regelungszeit!$W$20,Regelungszeit!$X$19,IF(($AH142+AQ$15)&lt;Regelungszeit!$W$21,Regelungszeit!$X$20,IF(($AH142+AQ$15)&lt;Regelungszeit!$W$22,Regelungszeit!$X$21,IF(($AH142+AQ$15)&lt;Regelungszeit!$W$23,Regelungszeit!$X$22,Regelungszeit!$X$23)))))))))</f>
        <v>#N/A</v>
      </c>
      <c r="AR142" s="81" t="e">
        <f>IF(($AH142+AR$15)&lt;Regelungszeit!$W$15,Regelungszeit!$X$14,IF(($AH142+AR$15)&lt;Regelungszeit!$W$16,Regelungszeit!$X$15,IF(($AH142+AR$15)&lt;Regelungszeit!$W$17,Regelungszeit!$X$16,IF(($AH142+AR$15)&lt;Regelungszeit!$W$18,Regelungszeit!$X$17,IF(($AH142+AR$15)&lt;Regelungszeit!$W$19,Regelungszeit!$X$18,IF(($AH142+AR$15)&lt;Regelungszeit!$W$20,Regelungszeit!$X$19,IF(($AH142+AR$15)&lt;Regelungszeit!$W$21,Regelungszeit!$X$20,IF(($AH142+AR$15)&lt;Regelungszeit!$W$22,Regelungszeit!$X$21,IF(($AH142+AR$15)&lt;Regelungszeit!$W$23,Regelungszeit!$X$22,Regelungszeit!$X$23)))))))))</f>
        <v>#N/A</v>
      </c>
      <c r="AS142" s="81" t="e">
        <f>IF(($AH142+AS$15)&lt;Regelungszeit!$W$15,Regelungszeit!$X$14,IF(($AH142+AS$15)&lt;Regelungszeit!$W$16,Regelungszeit!$X$15,IF(($AH142+AS$15)&lt;Regelungszeit!$W$17,Regelungszeit!$X$16,IF(($AH142+AS$15)&lt;Regelungszeit!$W$18,Regelungszeit!$X$17,IF(($AH142+AS$15)&lt;Regelungszeit!$W$19,Regelungszeit!$X$18,IF(($AH142+AS$15)&lt;Regelungszeit!$W$20,Regelungszeit!$X$19,IF(($AH142+AS$15)&lt;Regelungszeit!$W$21,Regelungszeit!$X$20,IF(($AH142+AS$15)&lt;Regelungszeit!$W$22,Regelungszeit!$X$21,IF(($AH142+AS$15)&lt;Regelungszeit!$W$23,Regelungszeit!$X$22,Regelungszeit!$X$23)))))))))</f>
        <v>#N/A</v>
      </c>
      <c r="AT142" s="81" t="e">
        <f>IF(($AH142+AT$15)&lt;Regelungszeit!$W$15,Regelungszeit!$X$14,IF(($AH142+AT$15)&lt;Regelungszeit!$W$16,Regelungszeit!$X$15,IF(($AH142+AT$15)&lt;Regelungszeit!$W$17,Regelungszeit!$X$16,IF(($AH142+AT$15)&lt;Regelungszeit!$W$18,Regelungszeit!$X$17,IF(($AH142+AT$15)&lt;Regelungszeit!$W$19,Regelungszeit!$X$18,IF(($AH142+AT$15)&lt;Regelungszeit!$W$20,Regelungszeit!$X$19,IF(($AH142+AT$15)&lt;Regelungszeit!$W$21,Regelungszeit!$X$20,IF(($AH142+AT$15)&lt;Regelungszeit!$W$22,Regelungszeit!$X$21,IF(($AH142+AT$15)&lt;Regelungszeit!$W$23,Regelungszeit!$X$22,Regelungszeit!$X$23)))))))))</f>
        <v>#N/A</v>
      </c>
      <c r="AU142" s="81" t="e">
        <f>IF(($AH142+AU$15)&lt;Regelungszeit!$W$15,Regelungszeit!$X$14,IF(($AH142+AU$15)&lt;Regelungszeit!$W$16,Regelungszeit!$X$15,IF(($AH142+AU$15)&lt;Regelungszeit!$W$17,Regelungszeit!$X$16,IF(($AH142+AU$15)&lt;Regelungszeit!$W$18,Regelungszeit!$X$17,IF(($AH142+AU$15)&lt;Regelungszeit!$W$19,Regelungszeit!$X$18,IF(($AH142+AU$15)&lt;Regelungszeit!$W$20,Regelungszeit!$X$19,IF(($AH142+AU$15)&lt;Regelungszeit!$W$21,Regelungszeit!$X$20,IF(($AH142+AU$15)&lt;Regelungszeit!$W$22,Regelungszeit!$X$21,IF(($AH142+AU$15)&lt;Regelungszeit!$W$23,Regelungszeit!$X$22,Regelungszeit!$X$23)))))))))</f>
        <v>#N/A</v>
      </c>
      <c r="AV142" s="81" t="e">
        <f>IF(($AH142+AV$15)&lt;Regelungszeit!$W$15,Regelungszeit!$X$14,IF(($AH142+AV$15)&lt;Regelungszeit!$W$16,Regelungszeit!$X$15,IF(($AH142+AV$15)&lt;Regelungszeit!$W$17,Regelungszeit!$X$16,IF(($AH142+AV$15)&lt;Regelungszeit!$W$18,Regelungszeit!$X$17,IF(($AH142+AV$15)&lt;Regelungszeit!$W$19,Regelungszeit!$X$18,IF(($AH142+AV$15)&lt;Regelungszeit!$W$20,Regelungszeit!$X$19,IF(($AH142+AV$15)&lt;Regelungszeit!$W$21,Regelungszeit!$X$20,IF(($AH142+AV$15)&lt;Regelungszeit!$W$22,Regelungszeit!$X$21,IF(($AH142+AV$15)&lt;Regelungszeit!$W$23,Regelungszeit!$X$22,Regelungszeit!$X$23)))))))))</f>
        <v>#N/A</v>
      </c>
      <c r="AW142" s="81" t="e">
        <f>IF(($AH142+AW$15)&lt;Regelungszeit!$W$15,Regelungszeit!$X$14,IF(($AH142+AW$15)&lt;Regelungszeit!$W$16,Regelungszeit!$X$15,IF(($AH142+AW$15)&lt;Regelungszeit!$W$17,Regelungszeit!$X$16,IF(($AH142+AW$15)&lt;Regelungszeit!$W$18,Regelungszeit!$X$17,IF(($AH142+AW$15)&lt;Regelungszeit!$W$19,Regelungszeit!$X$18,IF(($AH142+AW$15)&lt;Regelungszeit!$W$20,Regelungszeit!$X$19,IF(($AH142+AW$15)&lt;Regelungszeit!$W$21,Regelungszeit!$X$20,IF(($AH142+AW$15)&lt;Regelungszeit!$W$22,Regelungszeit!$X$21,IF(($AH142+AW$15)&lt;Regelungszeit!$W$23,Regelungszeit!$X$22,Regelungszeit!$X$23)))))))))</f>
        <v>#N/A</v>
      </c>
      <c r="AX142" s="82" t="e">
        <f t="shared" si="31"/>
        <v>#N/A</v>
      </c>
    </row>
    <row r="143" spans="1:50">
      <c r="A143" s="56" t="e">
        <f>IF(B143=Regelungszeit!$F$31,"Ende Regelung",IF(B143=Regelungszeit!$F$32,"Ende Hochfahrrampe",""))</f>
        <v>#N/A</v>
      </c>
      <c r="B143" s="57">
        <v>129</v>
      </c>
      <c r="C143" s="58" t="e">
        <f t="shared" si="34"/>
        <v>#N/A</v>
      </c>
      <c r="D143" s="59" t="e">
        <f t="shared" si="35"/>
        <v>#N/A</v>
      </c>
      <c r="E143" s="155"/>
      <c r="F143" s="247" t="e">
        <f>MATCH(INT(C143),Zuteilung!A:A,0)</f>
        <v>#N/A</v>
      </c>
      <c r="G143" s="61" t="e">
        <f>IF(OR(C143&lt;INDEX(Zuteilung!C:C,F143),C143&gt;INDEX(Zuteilung!D:D,F143)),FALSE,TRUE)</f>
        <v>#N/A</v>
      </c>
      <c r="H143" s="60" t="e">
        <f>IF(B143&lt;=Regelungszeit!$F$32,H142+Regelungszeit!$F$28,"")</f>
        <v>#N/A</v>
      </c>
      <c r="I143" s="60"/>
      <c r="J143" s="60"/>
      <c r="K143" s="60"/>
      <c r="L143" s="61" t="e">
        <f t="shared" ref="L143:L174" si="41">IF(D143="","",E143*4)</f>
        <v>#N/A</v>
      </c>
      <c r="M143" s="106" t="e">
        <f t="shared" si="38"/>
        <v>#N/A</v>
      </c>
      <c r="N143" s="61" t="e">
        <f>IF(M143="","",IF(M143=1,0,IF(M143=1,0,Dateneingabe!$G$10*M143)))</f>
        <v>#N/A</v>
      </c>
      <c r="O143" s="252">
        <f t="shared" si="28"/>
        <v>0</v>
      </c>
      <c r="P143" s="63">
        <f>IF(O143="","",O143*(Dateneingabe!$G$10/100))</f>
        <v>0</v>
      </c>
      <c r="Q143" s="63">
        <f t="shared" si="29"/>
        <v>0</v>
      </c>
      <c r="R143" s="63" t="e">
        <f>IF(C143="","",IF(Dateneingabe!$G$17&lt;40909,Zeitreihe!P143,Zeitreihe!Q143))</f>
        <v>#N/A</v>
      </c>
      <c r="S143" s="68" t="str">
        <f>IF($T$14=0,"",IF(H143="","",IF(E143="","Ist-Arbeit fehlt",IF(L143&gt;Dateneingabe!$G$8,"Ist-Arbeit unplausibel",""))))</f>
        <v/>
      </c>
      <c r="T143" s="30">
        <f t="shared" ref="T143:T174" si="42">IF(E143="",0,1)</f>
        <v>0</v>
      </c>
      <c r="U143" s="30">
        <f t="shared" si="25"/>
        <v>0</v>
      </c>
      <c r="X143" s="80"/>
      <c r="Y143" s="79"/>
      <c r="Z143" s="81"/>
      <c r="AA143" s="81"/>
      <c r="AB143" s="81"/>
      <c r="AC143" s="81"/>
      <c r="AD143" s="81"/>
      <c r="AE143" s="81"/>
      <c r="AF143" s="30" t="e">
        <f t="shared" si="39"/>
        <v>#N/A</v>
      </c>
      <c r="AG143" s="80" t="e">
        <f t="shared" si="30"/>
        <v>#N/A</v>
      </c>
      <c r="AH143" s="79" t="e">
        <f t="shared" si="40"/>
        <v>#N/A</v>
      </c>
      <c r="AI143" s="81" t="e">
        <f>IF(($AH143+AI$15)&lt;Regelungszeit!$W$15,Regelungszeit!$X$14,IF(($AH143+AI$15)&lt;Regelungszeit!$W$16,Regelungszeit!$X$15,IF(($AH143+AI$15)&lt;Regelungszeit!$W$17,Regelungszeit!$X$16,IF(($AH143+AI$15)&lt;Regelungszeit!$W$18,Regelungszeit!$X$17,IF(($AH143+AI$15)&lt;Regelungszeit!$W$19,Regelungszeit!$X$18,IF(($AH143+AI$15)&lt;Regelungszeit!$W$20,Regelungszeit!$X$19,IF(($AH143+AI$15)&lt;Regelungszeit!$W$21,Regelungszeit!$X$20,IF(($AH143+AI$15)&lt;Regelungszeit!$W$22,Regelungszeit!$X$21,IF(($AH143+AI$15)&lt;Regelungszeit!$W$23,Regelungszeit!$X$22,Regelungszeit!$X$23)))))))))</f>
        <v>#N/A</v>
      </c>
      <c r="AJ143" s="81" t="e">
        <f>IF(($AH143+AJ$15)&lt;Regelungszeit!$W$15,Regelungszeit!$X$14,IF(($AH143+AJ$15)&lt;Regelungszeit!$W$16,Regelungszeit!$X$15,IF(($AH143+AJ$15)&lt;Regelungszeit!$W$17,Regelungszeit!$X$16,IF(($AH143+AJ$15)&lt;Regelungszeit!$W$18,Regelungszeit!$X$17,IF(($AH143+AJ$15)&lt;Regelungszeit!$W$19,Regelungszeit!$X$18,IF(($AH143+AJ$15)&lt;Regelungszeit!$W$20,Regelungszeit!$X$19,IF(($AH143+AJ$15)&lt;Regelungszeit!$W$21,Regelungszeit!$X$20,IF(($AH143+AJ$15)&lt;Regelungszeit!$W$22,Regelungszeit!$X$21,IF(($AH143+AJ$15)&lt;Regelungszeit!$W$23,Regelungszeit!$X$22,Regelungszeit!$X$23)))))))))</f>
        <v>#N/A</v>
      </c>
      <c r="AK143" s="81" t="e">
        <f>IF(($AH143+AK$15)&lt;Regelungszeit!$W$15,Regelungszeit!$X$14,IF(($AH143+AK$15)&lt;Regelungszeit!$W$16,Regelungszeit!$X$15,IF(($AH143+AK$15)&lt;Regelungszeit!$W$17,Regelungszeit!$X$16,IF(($AH143+AK$15)&lt;Regelungszeit!$W$18,Regelungszeit!$X$17,IF(($AH143+AK$15)&lt;Regelungszeit!$W$19,Regelungszeit!$X$18,IF(($AH143+AK$15)&lt;Regelungszeit!$W$20,Regelungszeit!$X$19,IF(($AH143+AK$15)&lt;Regelungszeit!$W$21,Regelungszeit!$X$20,IF(($AH143+AK$15)&lt;Regelungszeit!$W$22,Regelungszeit!$X$21,IF(($AH143+AK$15)&lt;Regelungszeit!$W$23,Regelungszeit!$X$22,Regelungszeit!$X$23)))))))))</f>
        <v>#N/A</v>
      </c>
      <c r="AL143" s="81" t="e">
        <f>IF(($AH143+AL$15)&lt;Regelungszeit!$W$15,Regelungszeit!$X$14,IF(($AH143+AL$15)&lt;Regelungszeit!$W$16,Regelungszeit!$X$15,IF(($AH143+AL$15)&lt;Regelungszeit!$W$17,Regelungszeit!$X$16,IF(($AH143+AL$15)&lt;Regelungszeit!$W$18,Regelungszeit!$X$17,IF(($AH143+AL$15)&lt;Regelungszeit!$W$19,Regelungszeit!$X$18,IF(($AH143+AL$15)&lt;Regelungszeit!$W$20,Regelungszeit!$X$19,IF(($AH143+AL$15)&lt;Regelungszeit!$W$21,Regelungszeit!$X$20,IF(($AH143+AL$15)&lt;Regelungszeit!$W$22,Regelungszeit!$X$21,IF(($AH143+AL$15)&lt;Regelungszeit!$W$23,Regelungszeit!$X$22,Regelungszeit!$X$23)))))))))</f>
        <v>#N/A</v>
      </c>
      <c r="AM143" s="81" t="e">
        <f>IF(($AH143+AM$15)&lt;Regelungszeit!$W$15,Regelungszeit!$X$14,IF(($AH143+AM$15)&lt;Regelungszeit!$W$16,Regelungszeit!$X$15,IF(($AH143+AM$15)&lt;Regelungszeit!$W$17,Regelungszeit!$X$16,IF(($AH143+AM$15)&lt;Regelungszeit!$W$18,Regelungszeit!$X$17,IF(($AH143+AM$15)&lt;Regelungszeit!$W$19,Regelungszeit!$X$18,IF(($AH143+AM$15)&lt;Regelungszeit!$W$20,Regelungszeit!$X$19,IF(($AH143+AM$15)&lt;Regelungszeit!$W$21,Regelungszeit!$X$20,IF(($AH143+AM$15)&lt;Regelungszeit!$W$22,Regelungszeit!$X$21,IF(($AH143+AM$15)&lt;Regelungszeit!$W$23,Regelungszeit!$X$22,Regelungszeit!$X$23)))))))))</f>
        <v>#N/A</v>
      </c>
      <c r="AN143" s="81" t="e">
        <f>IF(($AH143+AN$15)&lt;Regelungszeit!$W$15,Regelungszeit!$X$14,IF(($AH143+AN$15)&lt;Regelungszeit!$W$16,Regelungszeit!$X$15,IF(($AH143+AN$15)&lt;Regelungszeit!$W$17,Regelungszeit!$X$16,IF(($AH143+AN$15)&lt;Regelungszeit!$W$18,Regelungszeit!$X$17,IF(($AH143+AN$15)&lt;Regelungszeit!$W$19,Regelungszeit!$X$18,IF(($AH143+AN$15)&lt;Regelungszeit!$W$20,Regelungszeit!$X$19,IF(($AH143+AN$15)&lt;Regelungszeit!$W$21,Regelungszeit!$X$20,IF(($AH143+AN$15)&lt;Regelungszeit!$W$22,Regelungszeit!$X$21,IF(($AH143+AN$15)&lt;Regelungszeit!$W$23,Regelungszeit!$X$22,Regelungszeit!$X$23)))))))))</f>
        <v>#N/A</v>
      </c>
      <c r="AO143" s="81" t="e">
        <f>IF(($AH143+AO$15)&lt;Regelungszeit!$W$15,Regelungszeit!$X$14,IF(($AH143+AO$15)&lt;Regelungszeit!$W$16,Regelungszeit!$X$15,IF(($AH143+AO$15)&lt;Regelungszeit!$W$17,Regelungszeit!$X$16,IF(($AH143+AO$15)&lt;Regelungszeit!$W$18,Regelungszeit!$X$17,IF(($AH143+AO$15)&lt;Regelungszeit!$W$19,Regelungszeit!$X$18,IF(($AH143+AO$15)&lt;Regelungszeit!$W$20,Regelungszeit!$X$19,IF(($AH143+AO$15)&lt;Regelungszeit!$W$21,Regelungszeit!$X$20,IF(($AH143+AO$15)&lt;Regelungszeit!$W$22,Regelungszeit!$X$21,IF(($AH143+AO$15)&lt;Regelungszeit!$W$23,Regelungszeit!$X$22,Regelungszeit!$X$23)))))))))</f>
        <v>#N/A</v>
      </c>
      <c r="AP143" s="81" t="e">
        <f>IF(($AH143+AP$15)&lt;Regelungszeit!$W$15,Regelungszeit!$X$14,IF(($AH143+AP$15)&lt;Regelungszeit!$W$16,Regelungszeit!$X$15,IF(($AH143+AP$15)&lt;Regelungszeit!$W$17,Regelungszeit!$X$16,IF(($AH143+AP$15)&lt;Regelungszeit!$W$18,Regelungszeit!$X$17,IF(($AH143+AP$15)&lt;Regelungszeit!$W$19,Regelungszeit!$X$18,IF(($AH143+AP$15)&lt;Regelungszeit!$W$20,Regelungszeit!$X$19,IF(($AH143+AP$15)&lt;Regelungszeit!$W$21,Regelungszeit!$X$20,IF(($AH143+AP$15)&lt;Regelungszeit!$W$22,Regelungszeit!$X$21,IF(($AH143+AP$15)&lt;Regelungszeit!$W$23,Regelungszeit!$X$22,Regelungszeit!$X$23)))))))))</f>
        <v>#N/A</v>
      </c>
      <c r="AQ143" s="81" t="e">
        <f>IF(($AH143+AQ$15)&lt;Regelungszeit!$W$15,Regelungszeit!$X$14,IF(($AH143+AQ$15)&lt;Regelungszeit!$W$16,Regelungszeit!$X$15,IF(($AH143+AQ$15)&lt;Regelungszeit!$W$17,Regelungszeit!$X$16,IF(($AH143+AQ$15)&lt;Regelungszeit!$W$18,Regelungszeit!$X$17,IF(($AH143+AQ$15)&lt;Regelungszeit!$W$19,Regelungszeit!$X$18,IF(($AH143+AQ$15)&lt;Regelungszeit!$W$20,Regelungszeit!$X$19,IF(($AH143+AQ$15)&lt;Regelungszeit!$W$21,Regelungszeit!$X$20,IF(($AH143+AQ$15)&lt;Regelungszeit!$W$22,Regelungszeit!$X$21,IF(($AH143+AQ$15)&lt;Regelungszeit!$W$23,Regelungszeit!$X$22,Regelungszeit!$X$23)))))))))</f>
        <v>#N/A</v>
      </c>
      <c r="AR143" s="81" t="e">
        <f>IF(($AH143+AR$15)&lt;Regelungszeit!$W$15,Regelungszeit!$X$14,IF(($AH143+AR$15)&lt;Regelungszeit!$W$16,Regelungszeit!$X$15,IF(($AH143+AR$15)&lt;Regelungszeit!$W$17,Regelungszeit!$X$16,IF(($AH143+AR$15)&lt;Regelungszeit!$W$18,Regelungszeit!$X$17,IF(($AH143+AR$15)&lt;Regelungszeit!$W$19,Regelungszeit!$X$18,IF(($AH143+AR$15)&lt;Regelungszeit!$W$20,Regelungszeit!$X$19,IF(($AH143+AR$15)&lt;Regelungszeit!$W$21,Regelungszeit!$X$20,IF(($AH143+AR$15)&lt;Regelungszeit!$W$22,Regelungszeit!$X$21,IF(($AH143+AR$15)&lt;Regelungszeit!$W$23,Regelungszeit!$X$22,Regelungszeit!$X$23)))))))))</f>
        <v>#N/A</v>
      </c>
      <c r="AS143" s="81" t="e">
        <f>IF(($AH143+AS$15)&lt;Regelungszeit!$W$15,Regelungszeit!$X$14,IF(($AH143+AS$15)&lt;Regelungszeit!$W$16,Regelungszeit!$X$15,IF(($AH143+AS$15)&lt;Regelungszeit!$W$17,Regelungszeit!$X$16,IF(($AH143+AS$15)&lt;Regelungszeit!$W$18,Regelungszeit!$X$17,IF(($AH143+AS$15)&lt;Regelungszeit!$W$19,Regelungszeit!$X$18,IF(($AH143+AS$15)&lt;Regelungszeit!$W$20,Regelungszeit!$X$19,IF(($AH143+AS$15)&lt;Regelungszeit!$W$21,Regelungszeit!$X$20,IF(($AH143+AS$15)&lt;Regelungszeit!$W$22,Regelungszeit!$X$21,IF(($AH143+AS$15)&lt;Regelungszeit!$W$23,Regelungszeit!$X$22,Regelungszeit!$X$23)))))))))</f>
        <v>#N/A</v>
      </c>
      <c r="AT143" s="81" t="e">
        <f>IF(($AH143+AT$15)&lt;Regelungszeit!$W$15,Regelungszeit!$X$14,IF(($AH143+AT$15)&lt;Regelungszeit!$W$16,Regelungszeit!$X$15,IF(($AH143+AT$15)&lt;Regelungszeit!$W$17,Regelungszeit!$X$16,IF(($AH143+AT$15)&lt;Regelungszeit!$W$18,Regelungszeit!$X$17,IF(($AH143+AT$15)&lt;Regelungszeit!$W$19,Regelungszeit!$X$18,IF(($AH143+AT$15)&lt;Regelungszeit!$W$20,Regelungszeit!$X$19,IF(($AH143+AT$15)&lt;Regelungszeit!$W$21,Regelungszeit!$X$20,IF(($AH143+AT$15)&lt;Regelungszeit!$W$22,Regelungszeit!$X$21,IF(($AH143+AT$15)&lt;Regelungszeit!$W$23,Regelungszeit!$X$22,Regelungszeit!$X$23)))))))))</f>
        <v>#N/A</v>
      </c>
      <c r="AU143" s="81" t="e">
        <f>IF(($AH143+AU$15)&lt;Regelungszeit!$W$15,Regelungszeit!$X$14,IF(($AH143+AU$15)&lt;Regelungszeit!$W$16,Regelungszeit!$X$15,IF(($AH143+AU$15)&lt;Regelungszeit!$W$17,Regelungszeit!$X$16,IF(($AH143+AU$15)&lt;Regelungszeit!$W$18,Regelungszeit!$X$17,IF(($AH143+AU$15)&lt;Regelungszeit!$W$19,Regelungszeit!$X$18,IF(($AH143+AU$15)&lt;Regelungszeit!$W$20,Regelungszeit!$X$19,IF(($AH143+AU$15)&lt;Regelungszeit!$W$21,Regelungszeit!$X$20,IF(($AH143+AU$15)&lt;Regelungszeit!$W$22,Regelungszeit!$X$21,IF(($AH143+AU$15)&lt;Regelungszeit!$W$23,Regelungszeit!$X$22,Regelungszeit!$X$23)))))))))</f>
        <v>#N/A</v>
      </c>
      <c r="AV143" s="81" t="e">
        <f>IF(($AH143+AV$15)&lt;Regelungszeit!$W$15,Regelungszeit!$X$14,IF(($AH143+AV$15)&lt;Regelungszeit!$W$16,Regelungszeit!$X$15,IF(($AH143+AV$15)&lt;Regelungszeit!$W$17,Regelungszeit!$X$16,IF(($AH143+AV$15)&lt;Regelungszeit!$W$18,Regelungszeit!$X$17,IF(($AH143+AV$15)&lt;Regelungszeit!$W$19,Regelungszeit!$X$18,IF(($AH143+AV$15)&lt;Regelungszeit!$W$20,Regelungszeit!$X$19,IF(($AH143+AV$15)&lt;Regelungszeit!$W$21,Regelungszeit!$X$20,IF(($AH143+AV$15)&lt;Regelungszeit!$W$22,Regelungszeit!$X$21,IF(($AH143+AV$15)&lt;Regelungszeit!$W$23,Regelungszeit!$X$22,Regelungszeit!$X$23)))))))))</f>
        <v>#N/A</v>
      </c>
      <c r="AW143" s="81" t="e">
        <f>IF(($AH143+AW$15)&lt;Regelungszeit!$W$15,Regelungszeit!$X$14,IF(($AH143+AW$15)&lt;Regelungszeit!$W$16,Regelungszeit!$X$15,IF(($AH143+AW$15)&lt;Regelungszeit!$W$17,Regelungszeit!$X$16,IF(($AH143+AW$15)&lt;Regelungszeit!$W$18,Regelungszeit!$X$17,IF(($AH143+AW$15)&lt;Regelungszeit!$W$19,Regelungszeit!$X$18,IF(($AH143+AW$15)&lt;Regelungszeit!$W$20,Regelungszeit!$X$19,IF(($AH143+AW$15)&lt;Regelungszeit!$W$21,Regelungszeit!$X$20,IF(($AH143+AW$15)&lt;Regelungszeit!$W$22,Regelungszeit!$X$21,IF(($AH143+AW$15)&lt;Regelungszeit!$W$23,Regelungszeit!$X$22,Regelungszeit!$X$23)))))))))</f>
        <v>#N/A</v>
      </c>
      <c r="AX143" s="82" t="e">
        <f t="shared" si="31"/>
        <v>#N/A</v>
      </c>
    </row>
    <row r="144" spans="1:50">
      <c r="A144" s="56" t="e">
        <f>IF(B144=Regelungszeit!$F$31,"Ende Regelung",IF(B144=Regelungszeit!$F$32,"Ende Hochfahrrampe",""))</f>
        <v>#N/A</v>
      </c>
      <c r="B144" s="57">
        <v>130</v>
      </c>
      <c r="C144" s="58" t="e">
        <f t="shared" si="34"/>
        <v>#N/A</v>
      </c>
      <c r="D144" s="59" t="e">
        <f t="shared" si="35"/>
        <v>#N/A</v>
      </c>
      <c r="E144" s="155"/>
      <c r="F144" s="247" t="e">
        <f>MATCH(INT(C144),Zuteilung!A:A,0)</f>
        <v>#N/A</v>
      </c>
      <c r="G144" s="61" t="e">
        <f>IF(OR(C144&lt;INDEX(Zuteilung!C:C,F144),C144&gt;INDEX(Zuteilung!D:D,F144)),FALSE,TRUE)</f>
        <v>#N/A</v>
      </c>
      <c r="H144" s="60" t="e">
        <f>IF(B144&lt;=Regelungszeit!$F$32,H143+Regelungszeit!$F$28,"")</f>
        <v>#N/A</v>
      </c>
      <c r="I144" s="60"/>
      <c r="J144" s="60"/>
      <c r="K144" s="60"/>
      <c r="L144" s="61" t="e">
        <f t="shared" si="41"/>
        <v>#N/A</v>
      </c>
      <c r="M144" s="106" t="e">
        <f t="shared" ref="M144:M175" si="43">IF(C144="","",IF(OR(AX144=1,AX145=1),M143,AX144))</f>
        <v>#N/A</v>
      </c>
      <c r="N144" s="61" t="e">
        <f>IF(M144="","",IF(M144=1,0,IF(M144=1,0,Dateneingabe!$G$10*M144)))</f>
        <v>#N/A</v>
      </c>
      <c r="O144" s="252">
        <f t="shared" si="28"/>
        <v>0</v>
      </c>
      <c r="P144" s="63">
        <f>IF(O144="","",O144*(Dateneingabe!$G$10/100))</f>
        <v>0</v>
      </c>
      <c r="Q144" s="63">
        <f t="shared" si="29"/>
        <v>0</v>
      </c>
      <c r="R144" s="63" t="e">
        <f>IF(C144="","",IF(Dateneingabe!$G$17&lt;40909,Zeitreihe!P144,Zeitreihe!Q144))</f>
        <v>#N/A</v>
      </c>
      <c r="S144" s="68" t="str">
        <f>IF($T$14=0,"",IF(H144="","",IF(E144="","Ist-Arbeit fehlt",IF(L144&gt;Dateneingabe!$G$8,"Ist-Arbeit unplausibel",""))))</f>
        <v/>
      </c>
      <c r="T144" s="30">
        <f t="shared" si="42"/>
        <v>0</v>
      </c>
      <c r="U144" s="30">
        <f t="shared" ref="U144:U200" si="44">IF(S144="",0,1)</f>
        <v>0</v>
      </c>
      <c r="X144" s="80"/>
      <c r="Y144" s="79"/>
      <c r="Z144" s="81"/>
      <c r="AA144" s="81"/>
      <c r="AB144" s="81"/>
      <c r="AC144" s="81"/>
      <c r="AD144" s="81"/>
      <c r="AE144" s="81"/>
      <c r="AF144" s="30" t="e">
        <f t="shared" ref="AF144:AF175" si="45">IF(C144="","",DAY(C144)-DAY(C143))</f>
        <v>#N/A</v>
      </c>
      <c r="AG144" s="80" t="e">
        <f t="shared" si="30"/>
        <v>#N/A</v>
      </c>
      <c r="AH144" s="79" t="e">
        <f t="shared" ref="AH144:AH175" si="46">IF(D144="","",HOUR(D144)+(MINUTE(D144)/60)+(AG144*24))</f>
        <v>#N/A</v>
      </c>
      <c r="AI144" s="81" t="e">
        <f>IF(($AH144+AI$15)&lt;Regelungszeit!$W$15,Regelungszeit!$X$14,IF(($AH144+AI$15)&lt;Regelungszeit!$W$16,Regelungszeit!$X$15,IF(($AH144+AI$15)&lt;Regelungszeit!$W$17,Regelungszeit!$X$16,IF(($AH144+AI$15)&lt;Regelungszeit!$W$18,Regelungszeit!$X$17,IF(($AH144+AI$15)&lt;Regelungszeit!$W$19,Regelungszeit!$X$18,IF(($AH144+AI$15)&lt;Regelungszeit!$W$20,Regelungszeit!$X$19,IF(($AH144+AI$15)&lt;Regelungszeit!$W$21,Regelungszeit!$X$20,IF(($AH144+AI$15)&lt;Regelungszeit!$W$22,Regelungszeit!$X$21,IF(($AH144+AI$15)&lt;Regelungszeit!$W$23,Regelungszeit!$X$22,Regelungszeit!$X$23)))))))))</f>
        <v>#N/A</v>
      </c>
      <c r="AJ144" s="81" t="e">
        <f>IF(($AH144+AJ$15)&lt;Regelungszeit!$W$15,Regelungszeit!$X$14,IF(($AH144+AJ$15)&lt;Regelungszeit!$W$16,Regelungszeit!$X$15,IF(($AH144+AJ$15)&lt;Regelungszeit!$W$17,Regelungszeit!$X$16,IF(($AH144+AJ$15)&lt;Regelungszeit!$W$18,Regelungszeit!$X$17,IF(($AH144+AJ$15)&lt;Regelungszeit!$W$19,Regelungszeit!$X$18,IF(($AH144+AJ$15)&lt;Regelungszeit!$W$20,Regelungszeit!$X$19,IF(($AH144+AJ$15)&lt;Regelungszeit!$W$21,Regelungszeit!$X$20,IF(($AH144+AJ$15)&lt;Regelungszeit!$W$22,Regelungszeit!$X$21,IF(($AH144+AJ$15)&lt;Regelungszeit!$W$23,Regelungszeit!$X$22,Regelungszeit!$X$23)))))))))</f>
        <v>#N/A</v>
      </c>
      <c r="AK144" s="81" t="e">
        <f>IF(($AH144+AK$15)&lt;Regelungszeit!$W$15,Regelungszeit!$X$14,IF(($AH144+AK$15)&lt;Regelungszeit!$W$16,Regelungszeit!$X$15,IF(($AH144+AK$15)&lt;Regelungszeit!$W$17,Regelungszeit!$X$16,IF(($AH144+AK$15)&lt;Regelungszeit!$W$18,Regelungszeit!$X$17,IF(($AH144+AK$15)&lt;Regelungszeit!$W$19,Regelungszeit!$X$18,IF(($AH144+AK$15)&lt;Regelungszeit!$W$20,Regelungszeit!$X$19,IF(($AH144+AK$15)&lt;Regelungszeit!$W$21,Regelungszeit!$X$20,IF(($AH144+AK$15)&lt;Regelungszeit!$W$22,Regelungszeit!$X$21,IF(($AH144+AK$15)&lt;Regelungszeit!$W$23,Regelungszeit!$X$22,Regelungszeit!$X$23)))))))))</f>
        <v>#N/A</v>
      </c>
      <c r="AL144" s="81" t="e">
        <f>IF(($AH144+AL$15)&lt;Regelungszeit!$W$15,Regelungszeit!$X$14,IF(($AH144+AL$15)&lt;Regelungszeit!$W$16,Regelungszeit!$X$15,IF(($AH144+AL$15)&lt;Regelungszeit!$W$17,Regelungszeit!$X$16,IF(($AH144+AL$15)&lt;Regelungszeit!$W$18,Regelungszeit!$X$17,IF(($AH144+AL$15)&lt;Regelungszeit!$W$19,Regelungszeit!$X$18,IF(($AH144+AL$15)&lt;Regelungszeit!$W$20,Regelungszeit!$X$19,IF(($AH144+AL$15)&lt;Regelungszeit!$W$21,Regelungszeit!$X$20,IF(($AH144+AL$15)&lt;Regelungszeit!$W$22,Regelungszeit!$X$21,IF(($AH144+AL$15)&lt;Regelungszeit!$W$23,Regelungszeit!$X$22,Regelungszeit!$X$23)))))))))</f>
        <v>#N/A</v>
      </c>
      <c r="AM144" s="81" t="e">
        <f>IF(($AH144+AM$15)&lt;Regelungszeit!$W$15,Regelungszeit!$X$14,IF(($AH144+AM$15)&lt;Regelungszeit!$W$16,Regelungszeit!$X$15,IF(($AH144+AM$15)&lt;Regelungszeit!$W$17,Regelungszeit!$X$16,IF(($AH144+AM$15)&lt;Regelungszeit!$W$18,Regelungszeit!$X$17,IF(($AH144+AM$15)&lt;Regelungszeit!$W$19,Regelungszeit!$X$18,IF(($AH144+AM$15)&lt;Regelungszeit!$W$20,Regelungszeit!$X$19,IF(($AH144+AM$15)&lt;Regelungszeit!$W$21,Regelungszeit!$X$20,IF(($AH144+AM$15)&lt;Regelungszeit!$W$22,Regelungszeit!$X$21,IF(($AH144+AM$15)&lt;Regelungszeit!$W$23,Regelungszeit!$X$22,Regelungszeit!$X$23)))))))))</f>
        <v>#N/A</v>
      </c>
      <c r="AN144" s="81" t="e">
        <f>IF(($AH144+AN$15)&lt;Regelungszeit!$W$15,Regelungszeit!$X$14,IF(($AH144+AN$15)&lt;Regelungszeit!$W$16,Regelungszeit!$X$15,IF(($AH144+AN$15)&lt;Regelungszeit!$W$17,Regelungszeit!$X$16,IF(($AH144+AN$15)&lt;Regelungszeit!$W$18,Regelungszeit!$X$17,IF(($AH144+AN$15)&lt;Regelungszeit!$W$19,Regelungszeit!$X$18,IF(($AH144+AN$15)&lt;Regelungszeit!$W$20,Regelungszeit!$X$19,IF(($AH144+AN$15)&lt;Regelungszeit!$W$21,Regelungszeit!$X$20,IF(($AH144+AN$15)&lt;Regelungszeit!$W$22,Regelungszeit!$X$21,IF(($AH144+AN$15)&lt;Regelungszeit!$W$23,Regelungszeit!$X$22,Regelungszeit!$X$23)))))))))</f>
        <v>#N/A</v>
      </c>
      <c r="AO144" s="81" t="e">
        <f>IF(($AH144+AO$15)&lt;Regelungszeit!$W$15,Regelungszeit!$X$14,IF(($AH144+AO$15)&lt;Regelungszeit!$W$16,Regelungszeit!$X$15,IF(($AH144+AO$15)&lt;Regelungszeit!$W$17,Regelungszeit!$X$16,IF(($AH144+AO$15)&lt;Regelungszeit!$W$18,Regelungszeit!$X$17,IF(($AH144+AO$15)&lt;Regelungszeit!$W$19,Regelungszeit!$X$18,IF(($AH144+AO$15)&lt;Regelungszeit!$W$20,Regelungszeit!$X$19,IF(($AH144+AO$15)&lt;Regelungszeit!$W$21,Regelungszeit!$X$20,IF(($AH144+AO$15)&lt;Regelungszeit!$W$22,Regelungszeit!$X$21,IF(($AH144+AO$15)&lt;Regelungszeit!$W$23,Regelungszeit!$X$22,Regelungszeit!$X$23)))))))))</f>
        <v>#N/A</v>
      </c>
      <c r="AP144" s="81" t="e">
        <f>IF(($AH144+AP$15)&lt;Regelungszeit!$W$15,Regelungszeit!$X$14,IF(($AH144+AP$15)&lt;Regelungszeit!$W$16,Regelungszeit!$X$15,IF(($AH144+AP$15)&lt;Regelungszeit!$W$17,Regelungszeit!$X$16,IF(($AH144+AP$15)&lt;Regelungszeit!$W$18,Regelungszeit!$X$17,IF(($AH144+AP$15)&lt;Regelungszeit!$W$19,Regelungszeit!$X$18,IF(($AH144+AP$15)&lt;Regelungszeit!$W$20,Regelungszeit!$X$19,IF(($AH144+AP$15)&lt;Regelungszeit!$W$21,Regelungszeit!$X$20,IF(($AH144+AP$15)&lt;Regelungszeit!$W$22,Regelungszeit!$X$21,IF(($AH144+AP$15)&lt;Regelungszeit!$W$23,Regelungszeit!$X$22,Regelungszeit!$X$23)))))))))</f>
        <v>#N/A</v>
      </c>
      <c r="AQ144" s="81" t="e">
        <f>IF(($AH144+AQ$15)&lt;Regelungszeit!$W$15,Regelungszeit!$X$14,IF(($AH144+AQ$15)&lt;Regelungszeit!$W$16,Regelungszeit!$X$15,IF(($AH144+AQ$15)&lt;Regelungszeit!$W$17,Regelungszeit!$X$16,IF(($AH144+AQ$15)&lt;Regelungszeit!$W$18,Regelungszeit!$X$17,IF(($AH144+AQ$15)&lt;Regelungszeit!$W$19,Regelungszeit!$X$18,IF(($AH144+AQ$15)&lt;Regelungszeit!$W$20,Regelungszeit!$X$19,IF(($AH144+AQ$15)&lt;Regelungszeit!$W$21,Regelungszeit!$X$20,IF(($AH144+AQ$15)&lt;Regelungszeit!$W$22,Regelungszeit!$X$21,IF(($AH144+AQ$15)&lt;Regelungszeit!$W$23,Regelungszeit!$X$22,Regelungszeit!$X$23)))))))))</f>
        <v>#N/A</v>
      </c>
      <c r="AR144" s="81" t="e">
        <f>IF(($AH144+AR$15)&lt;Regelungszeit!$W$15,Regelungszeit!$X$14,IF(($AH144+AR$15)&lt;Regelungszeit!$W$16,Regelungszeit!$X$15,IF(($AH144+AR$15)&lt;Regelungszeit!$W$17,Regelungszeit!$X$16,IF(($AH144+AR$15)&lt;Regelungszeit!$W$18,Regelungszeit!$X$17,IF(($AH144+AR$15)&lt;Regelungszeit!$W$19,Regelungszeit!$X$18,IF(($AH144+AR$15)&lt;Regelungszeit!$W$20,Regelungszeit!$X$19,IF(($AH144+AR$15)&lt;Regelungszeit!$W$21,Regelungszeit!$X$20,IF(($AH144+AR$15)&lt;Regelungszeit!$W$22,Regelungszeit!$X$21,IF(($AH144+AR$15)&lt;Regelungszeit!$W$23,Regelungszeit!$X$22,Regelungszeit!$X$23)))))))))</f>
        <v>#N/A</v>
      </c>
      <c r="AS144" s="81" t="e">
        <f>IF(($AH144+AS$15)&lt;Regelungszeit!$W$15,Regelungszeit!$X$14,IF(($AH144+AS$15)&lt;Regelungszeit!$W$16,Regelungszeit!$X$15,IF(($AH144+AS$15)&lt;Regelungszeit!$W$17,Regelungszeit!$X$16,IF(($AH144+AS$15)&lt;Regelungszeit!$W$18,Regelungszeit!$X$17,IF(($AH144+AS$15)&lt;Regelungszeit!$W$19,Regelungszeit!$X$18,IF(($AH144+AS$15)&lt;Regelungszeit!$W$20,Regelungszeit!$X$19,IF(($AH144+AS$15)&lt;Regelungszeit!$W$21,Regelungszeit!$X$20,IF(($AH144+AS$15)&lt;Regelungszeit!$W$22,Regelungszeit!$X$21,IF(($AH144+AS$15)&lt;Regelungszeit!$W$23,Regelungszeit!$X$22,Regelungszeit!$X$23)))))))))</f>
        <v>#N/A</v>
      </c>
      <c r="AT144" s="81" t="e">
        <f>IF(($AH144+AT$15)&lt;Regelungszeit!$W$15,Regelungszeit!$X$14,IF(($AH144+AT$15)&lt;Regelungszeit!$W$16,Regelungszeit!$X$15,IF(($AH144+AT$15)&lt;Regelungszeit!$W$17,Regelungszeit!$X$16,IF(($AH144+AT$15)&lt;Regelungszeit!$W$18,Regelungszeit!$X$17,IF(($AH144+AT$15)&lt;Regelungszeit!$W$19,Regelungszeit!$X$18,IF(($AH144+AT$15)&lt;Regelungszeit!$W$20,Regelungszeit!$X$19,IF(($AH144+AT$15)&lt;Regelungszeit!$W$21,Regelungszeit!$X$20,IF(($AH144+AT$15)&lt;Regelungszeit!$W$22,Regelungszeit!$X$21,IF(($AH144+AT$15)&lt;Regelungszeit!$W$23,Regelungszeit!$X$22,Regelungszeit!$X$23)))))))))</f>
        <v>#N/A</v>
      </c>
      <c r="AU144" s="81" t="e">
        <f>IF(($AH144+AU$15)&lt;Regelungszeit!$W$15,Regelungszeit!$X$14,IF(($AH144+AU$15)&lt;Regelungszeit!$W$16,Regelungszeit!$X$15,IF(($AH144+AU$15)&lt;Regelungszeit!$W$17,Regelungszeit!$X$16,IF(($AH144+AU$15)&lt;Regelungszeit!$W$18,Regelungszeit!$X$17,IF(($AH144+AU$15)&lt;Regelungszeit!$W$19,Regelungszeit!$X$18,IF(($AH144+AU$15)&lt;Regelungszeit!$W$20,Regelungszeit!$X$19,IF(($AH144+AU$15)&lt;Regelungszeit!$W$21,Regelungszeit!$X$20,IF(($AH144+AU$15)&lt;Regelungszeit!$W$22,Regelungszeit!$X$21,IF(($AH144+AU$15)&lt;Regelungszeit!$W$23,Regelungszeit!$X$22,Regelungszeit!$X$23)))))))))</f>
        <v>#N/A</v>
      </c>
      <c r="AV144" s="81" t="e">
        <f>IF(($AH144+AV$15)&lt;Regelungszeit!$W$15,Regelungszeit!$X$14,IF(($AH144+AV$15)&lt;Regelungszeit!$W$16,Regelungszeit!$X$15,IF(($AH144+AV$15)&lt;Regelungszeit!$W$17,Regelungszeit!$X$16,IF(($AH144+AV$15)&lt;Regelungszeit!$W$18,Regelungszeit!$X$17,IF(($AH144+AV$15)&lt;Regelungszeit!$W$19,Regelungszeit!$X$18,IF(($AH144+AV$15)&lt;Regelungszeit!$W$20,Regelungszeit!$X$19,IF(($AH144+AV$15)&lt;Regelungszeit!$W$21,Regelungszeit!$X$20,IF(($AH144+AV$15)&lt;Regelungszeit!$W$22,Regelungszeit!$X$21,IF(($AH144+AV$15)&lt;Regelungszeit!$W$23,Regelungszeit!$X$22,Regelungszeit!$X$23)))))))))</f>
        <v>#N/A</v>
      </c>
      <c r="AW144" s="81" t="e">
        <f>IF(($AH144+AW$15)&lt;Regelungszeit!$W$15,Regelungszeit!$X$14,IF(($AH144+AW$15)&lt;Regelungszeit!$W$16,Regelungszeit!$X$15,IF(($AH144+AW$15)&lt;Regelungszeit!$W$17,Regelungszeit!$X$16,IF(($AH144+AW$15)&lt;Regelungszeit!$W$18,Regelungszeit!$X$17,IF(($AH144+AW$15)&lt;Regelungszeit!$W$19,Regelungszeit!$X$18,IF(($AH144+AW$15)&lt;Regelungszeit!$W$20,Regelungszeit!$X$19,IF(($AH144+AW$15)&lt;Regelungszeit!$W$21,Regelungszeit!$X$20,IF(($AH144+AW$15)&lt;Regelungszeit!$W$22,Regelungszeit!$X$21,IF(($AH144+AW$15)&lt;Regelungszeit!$W$23,Regelungszeit!$X$22,Regelungszeit!$X$23)))))))))</f>
        <v>#N/A</v>
      </c>
      <c r="AX144" s="82" t="e">
        <f t="shared" si="31"/>
        <v>#N/A</v>
      </c>
    </row>
    <row r="145" spans="1:50">
      <c r="A145" s="56" t="e">
        <f>IF(B145=Regelungszeit!$F$31,"Ende Regelung",IF(B145=Regelungszeit!$F$32,"Ende Hochfahrrampe",""))</f>
        <v>#N/A</v>
      </c>
      <c r="B145" s="57">
        <v>131</v>
      </c>
      <c r="C145" s="58" t="e">
        <f t="shared" si="34"/>
        <v>#N/A</v>
      </c>
      <c r="D145" s="59" t="e">
        <f t="shared" si="35"/>
        <v>#N/A</v>
      </c>
      <c r="E145" s="155"/>
      <c r="F145" s="247" t="e">
        <f>MATCH(INT(C145),Zuteilung!A:A,0)</f>
        <v>#N/A</v>
      </c>
      <c r="G145" s="61" t="e">
        <f>IF(OR(C145&lt;INDEX(Zuteilung!C:C,F145),C145&gt;INDEX(Zuteilung!D:D,F145)),FALSE,TRUE)</f>
        <v>#N/A</v>
      </c>
      <c r="H145" s="60" t="e">
        <f>IF(B145&lt;=Regelungszeit!$F$32,H144+Regelungszeit!$F$28,"")</f>
        <v>#N/A</v>
      </c>
      <c r="I145" s="60"/>
      <c r="J145" s="60"/>
      <c r="K145" s="60"/>
      <c r="L145" s="61" t="e">
        <f t="shared" si="41"/>
        <v>#N/A</v>
      </c>
      <c r="M145" s="106" t="e">
        <f t="shared" si="43"/>
        <v>#N/A</v>
      </c>
      <c r="N145" s="61" t="e">
        <f>IF(M145="","",IF(M145=1,0,IF(M145=1,0,Dateneingabe!$G$10*M145)))</f>
        <v>#N/A</v>
      </c>
      <c r="O145" s="252">
        <f t="shared" ref="O145:O201" si="47">IFERROR(IF(G145=FALSE,"",IF(E145="","",IF(C145="","",IF(L145&gt;$L$15,0,IF(($L$15-MAX(L145,N145))&lt;0,0,(($L$15-MAX(L145,N145))*0.25)))))),0)</f>
        <v>0</v>
      </c>
      <c r="P145" s="63">
        <f>IF(O145="","",O145*(Dateneingabe!$G$10/100))</f>
        <v>0</v>
      </c>
      <c r="Q145" s="63">
        <f t="shared" ref="Q145:Q201" si="48">IF(P145="","",ROUND(P145*0.95,2))</f>
        <v>0</v>
      </c>
      <c r="R145" s="63" t="e">
        <f>IF(C145="","",IF(Dateneingabe!$G$17&lt;40909,Zeitreihe!P145,Zeitreihe!Q145))</f>
        <v>#N/A</v>
      </c>
      <c r="S145" s="68" t="str">
        <f>IF($T$14=0,"",IF(H145="","",IF(E145="","Ist-Arbeit fehlt",IF(L145&gt;Dateneingabe!$G$8,"Ist-Arbeit unplausibel",""))))</f>
        <v/>
      </c>
      <c r="T145" s="30">
        <f t="shared" si="42"/>
        <v>0</v>
      </c>
      <c r="U145" s="30">
        <f t="shared" si="44"/>
        <v>0</v>
      </c>
      <c r="X145" s="80"/>
      <c r="Y145" s="79"/>
      <c r="Z145" s="81"/>
      <c r="AA145" s="81"/>
      <c r="AB145" s="81"/>
      <c r="AC145" s="81"/>
      <c r="AD145" s="81"/>
      <c r="AE145" s="81"/>
      <c r="AF145" s="30" t="e">
        <f t="shared" si="45"/>
        <v>#N/A</v>
      </c>
      <c r="AG145" s="80" t="e">
        <f t="shared" ref="AG145:AG201" si="49">IF(AF145&lt;&gt;0,AF145,AG144)</f>
        <v>#N/A</v>
      </c>
      <c r="AH145" s="79" t="e">
        <f t="shared" si="46"/>
        <v>#N/A</v>
      </c>
      <c r="AI145" s="81" t="e">
        <f>IF(($AH145+AI$15)&lt;Regelungszeit!$W$15,Regelungszeit!$X$14,IF(($AH145+AI$15)&lt;Regelungszeit!$W$16,Regelungszeit!$X$15,IF(($AH145+AI$15)&lt;Regelungszeit!$W$17,Regelungszeit!$X$16,IF(($AH145+AI$15)&lt;Regelungszeit!$W$18,Regelungszeit!$X$17,IF(($AH145+AI$15)&lt;Regelungszeit!$W$19,Regelungszeit!$X$18,IF(($AH145+AI$15)&lt;Regelungszeit!$W$20,Regelungszeit!$X$19,IF(($AH145+AI$15)&lt;Regelungszeit!$W$21,Regelungszeit!$X$20,IF(($AH145+AI$15)&lt;Regelungszeit!$W$22,Regelungszeit!$X$21,IF(($AH145+AI$15)&lt;Regelungszeit!$W$23,Regelungszeit!$X$22,Regelungszeit!$X$23)))))))))</f>
        <v>#N/A</v>
      </c>
      <c r="AJ145" s="81" t="e">
        <f>IF(($AH145+AJ$15)&lt;Regelungszeit!$W$15,Regelungszeit!$X$14,IF(($AH145+AJ$15)&lt;Regelungszeit!$W$16,Regelungszeit!$X$15,IF(($AH145+AJ$15)&lt;Regelungszeit!$W$17,Regelungszeit!$X$16,IF(($AH145+AJ$15)&lt;Regelungszeit!$W$18,Regelungszeit!$X$17,IF(($AH145+AJ$15)&lt;Regelungszeit!$W$19,Regelungszeit!$X$18,IF(($AH145+AJ$15)&lt;Regelungszeit!$W$20,Regelungszeit!$X$19,IF(($AH145+AJ$15)&lt;Regelungszeit!$W$21,Regelungszeit!$X$20,IF(($AH145+AJ$15)&lt;Regelungszeit!$W$22,Regelungszeit!$X$21,IF(($AH145+AJ$15)&lt;Regelungszeit!$W$23,Regelungszeit!$X$22,Regelungszeit!$X$23)))))))))</f>
        <v>#N/A</v>
      </c>
      <c r="AK145" s="81" t="e">
        <f>IF(($AH145+AK$15)&lt;Regelungszeit!$W$15,Regelungszeit!$X$14,IF(($AH145+AK$15)&lt;Regelungszeit!$W$16,Regelungszeit!$X$15,IF(($AH145+AK$15)&lt;Regelungszeit!$W$17,Regelungszeit!$X$16,IF(($AH145+AK$15)&lt;Regelungszeit!$W$18,Regelungszeit!$X$17,IF(($AH145+AK$15)&lt;Regelungszeit!$W$19,Regelungszeit!$X$18,IF(($AH145+AK$15)&lt;Regelungszeit!$W$20,Regelungszeit!$X$19,IF(($AH145+AK$15)&lt;Regelungszeit!$W$21,Regelungszeit!$X$20,IF(($AH145+AK$15)&lt;Regelungszeit!$W$22,Regelungszeit!$X$21,IF(($AH145+AK$15)&lt;Regelungszeit!$W$23,Regelungszeit!$X$22,Regelungszeit!$X$23)))))))))</f>
        <v>#N/A</v>
      </c>
      <c r="AL145" s="81" t="e">
        <f>IF(($AH145+AL$15)&lt;Regelungszeit!$W$15,Regelungszeit!$X$14,IF(($AH145+AL$15)&lt;Regelungszeit!$W$16,Regelungszeit!$X$15,IF(($AH145+AL$15)&lt;Regelungszeit!$W$17,Regelungszeit!$X$16,IF(($AH145+AL$15)&lt;Regelungszeit!$W$18,Regelungszeit!$X$17,IF(($AH145+AL$15)&lt;Regelungszeit!$W$19,Regelungszeit!$X$18,IF(($AH145+AL$15)&lt;Regelungszeit!$W$20,Regelungszeit!$X$19,IF(($AH145+AL$15)&lt;Regelungszeit!$W$21,Regelungszeit!$X$20,IF(($AH145+AL$15)&lt;Regelungszeit!$W$22,Regelungszeit!$X$21,IF(($AH145+AL$15)&lt;Regelungszeit!$W$23,Regelungszeit!$X$22,Regelungszeit!$X$23)))))))))</f>
        <v>#N/A</v>
      </c>
      <c r="AM145" s="81" t="e">
        <f>IF(($AH145+AM$15)&lt;Regelungszeit!$W$15,Regelungszeit!$X$14,IF(($AH145+AM$15)&lt;Regelungszeit!$W$16,Regelungszeit!$X$15,IF(($AH145+AM$15)&lt;Regelungszeit!$W$17,Regelungszeit!$X$16,IF(($AH145+AM$15)&lt;Regelungszeit!$W$18,Regelungszeit!$X$17,IF(($AH145+AM$15)&lt;Regelungszeit!$W$19,Regelungszeit!$X$18,IF(($AH145+AM$15)&lt;Regelungszeit!$W$20,Regelungszeit!$X$19,IF(($AH145+AM$15)&lt;Regelungszeit!$W$21,Regelungszeit!$X$20,IF(($AH145+AM$15)&lt;Regelungszeit!$W$22,Regelungszeit!$X$21,IF(($AH145+AM$15)&lt;Regelungszeit!$W$23,Regelungszeit!$X$22,Regelungszeit!$X$23)))))))))</f>
        <v>#N/A</v>
      </c>
      <c r="AN145" s="81" t="e">
        <f>IF(($AH145+AN$15)&lt;Regelungszeit!$W$15,Regelungszeit!$X$14,IF(($AH145+AN$15)&lt;Regelungszeit!$W$16,Regelungszeit!$X$15,IF(($AH145+AN$15)&lt;Regelungszeit!$W$17,Regelungszeit!$X$16,IF(($AH145+AN$15)&lt;Regelungszeit!$W$18,Regelungszeit!$X$17,IF(($AH145+AN$15)&lt;Regelungszeit!$W$19,Regelungszeit!$X$18,IF(($AH145+AN$15)&lt;Regelungszeit!$W$20,Regelungszeit!$X$19,IF(($AH145+AN$15)&lt;Regelungszeit!$W$21,Regelungszeit!$X$20,IF(($AH145+AN$15)&lt;Regelungszeit!$W$22,Regelungszeit!$X$21,IF(($AH145+AN$15)&lt;Regelungszeit!$W$23,Regelungszeit!$X$22,Regelungszeit!$X$23)))))))))</f>
        <v>#N/A</v>
      </c>
      <c r="AO145" s="81" t="e">
        <f>IF(($AH145+AO$15)&lt;Regelungszeit!$W$15,Regelungszeit!$X$14,IF(($AH145+AO$15)&lt;Regelungszeit!$W$16,Regelungszeit!$X$15,IF(($AH145+AO$15)&lt;Regelungszeit!$W$17,Regelungszeit!$X$16,IF(($AH145+AO$15)&lt;Regelungszeit!$W$18,Regelungszeit!$X$17,IF(($AH145+AO$15)&lt;Regelungszeit!$W$19,Regelungszeit!$X$18,IF(($AH145+AO$15)&lt;Regelungszeit!$W$20,Regelungszeit!$X$19,IF(($AH145+AO$15)&lt;Regelungszeit!$W$21,Regelungszeit!$X$20,IF(($AH145+AO$15)&lt;Regelungszeit!$W$22,Regelungszeit!$X$21,IF(($AH145+AO$15)&lt;Regelungszeit!$W$23,Regelungszeit!$X$22,Regelungszeit!$X$23)))))))))</f>
        <v>#N/A</v>
      </c>
      <c r="AP145" s="81" t="e">
        <f>IF(($AH145+AP$15)&lt;Regelungszeit!$W$15,Regelungszeit!$X$14,IF(($AH145+AP$15)&lt;Regelungszeit!$W$16,Regelungszeit!$X$15,IF(($AH145+AP$15)&lt;Regelungszeit!$W$17,Regelungszeit!$X$16,IF(($AH145+AP$15)&lt;Regelungszeit!$W$18,Regelungszeit!$X$17,IF(($AH145+AP$15)&lt;Regelungszeit!$W$19,Regelungszeit!$X$18,IF(($AH145+AP$15)&lt;Regelungszeit!$W$20,Regelungszeit!$X$19,IF(($AH145+AP$15)&lt;Regelungszeit!$W$21,Regelungszeit!$X$20,IF(($AH145+AP$15)&lt;Regelungszeit!$W$22,Regelungszeit!$X$21,IF(($AH145+AP$15)&lt;Regelungszeit!$W$23,Regelungszeit!$X$22,Regelungszeit!$X$23)))))))))</f>
        <v>#N/A</v>
      </c>
      <c r="AQ145" s="81" t="e">
        <f>IF(($AH145+AQ$15)&lt;Regelungszeit!$W$15,Regelungszeit!$X$14,IF(($AH145+AQ$15)&lt;Regelungszeit!$W$16,Regelungszeit!$X$15,IF(($AH145+AQ$15)&lt;Regelungszeit!$W$17,Regelungszeit!$X$16,IF(($AH145+AQ$15)&lt;Regelungszeit!$W$18,Regelungszeit!$X$17,IF(($AH145+AQ$15)&lt;Regelungszeit!$W$19,Regelungszeit!$X$18,IF(($AH145+AQ$15)&lt;Regelungszeit!$W$20,Regelungszeit!$X$19,IF(($AH145+AQ$15)&lt;Regelungszeit!$W$21,Regelungszeit!$X$20,IF(($AH145+AQ$15)&lt;Regelungszeit!$W$22,Regelungszeit!$X$21,IF(($AH145+AQ$15)&lt;Regelungszeit!$W$23,Regelungszeit!$X$22,Regelungszeit!$X$23)))))))))</f>
        <v>#N/A</v>
      </c>
      <c r="AR145" s="81" t="e">
        <f>IF(($AH145+AR$15)&lt;Regelungszeit!$W$15,Regelungszeit!$X$14,IF(($AH145+AR$15)&lt;Regelungszeit!$W$16,Regelungszeit!$X$15,IF(($AH145+AR$15)&lt;Regelungszeit!$W$17,Regelungszeit!$X$16,IF(($AH145+AR$15)&lt;Regelungszeit!$W$18,Regelungszeit!$X$17,IF(($AH145+AR$15)&lt;Regelungszeit!$W$19,Regelungszeit!$X$18,IF(($AH145+AR$15)&lt;Regelungszeit!$W$20,Regelungszeit!$X$19,IF(($AH145+AR$15)&lt;Regelungszeit!$W$21,Regelungszeit!$X$20,IF(($AH145+AR$15)&lt;Regelungszeit!$W$22,Regelungszeit!$X$21,IF(($AH145+AR$15)&lt;Regelungszeit!$W$23,Regelungszeit!$X$22,Regelungszeit!$X$23)))))))))</f>
        <v>#N/A</v>
      </c>
      <c r="AS145" s="81" t="e">
        <f>IF(($AH145+AS$15)&lt;Regelungszeit!$W$15,Regelungszeit!$X$14,IF(($AH145+AS$15)&lt;Regelungszeit!$W$16,Regelungszeit!$X$15,IF(($AH145+AS$15)&lt;Regelungszeit!$W$17,Regelungszeit!$X$16,IF(($AH145+AS$15)&lt;Regelungszeit!$W$18,Regelungszeit!$X$17,IF(($AH145+AS$15)&lt;Regelungszeit!$W$19,Regelungszeit!$X$18,IF(($AH145+AS$15)&lt;Regelungszeit!$W$20,Regelungszeit!$X$19,IF(($AH145+AS$15)&lt;Regelungszeit!$W$21,Regelungszeit!$X$20,IF(($AH145+AS$15)&lt;Regelungszeit!$W$22,Regelungszeit!$X$21,IF(($AH145+AS$15)&lt;Regelungszeit!$W$23,Regelungszeit!$X$22,Regelungszeit!$X$23)))))))))</f>
        <v>#N/A</v>
      </c>
      <c r="AT145" s="81" t="e">
        <f>IF(($AH145+AT$15)&lt;Regelungszeit!$W$15,Regelungszeit!$X$14,IF(($AH145+AT$15)&lt;Regelungszeit!$W$16,Regelungszeit!$X$15,IF(($AH145+AT$15)&lt;Regelungszeit!$W$17,Regelungszeit!$X$16,IF(($AH145+AT$15)&lt;Regelungszeit!$W$18,Regelungszeit!$X$17,IF(($AH145+AT$15)&lt;Regelungszeit!$W$19,Regelungszeit!$X$18,IF(($AH145+AT$15)&lt;Regelungszeit!$W$20,Regelungszeit!$X$19,IF(($AH145+AT$15)&lt;Regelungszeit!$W$21,Regelungszeit!$X$20,IF(($AH145+AT$15)&lt;Regelungszeit!$W$22,Regelungszeit!$X$21,IF(($AH145+AT$15)&lt;Regelungszeit!$W$23,Regelungszeit!$X$22,Regelungszeit!$X$23)))))))))</f>
        <v>#N/A</v>
      </c>
      <c r="AU145" s="81" t="e">
        <f>IF(($AH145+AU$15)&lt;Regelungszeit!$W$15,Regelungszeit!$X$14,IF(($AH145+AU$15)&lt;Regelungszeit!$W$16,Regelungszeit!$X$15,IF(($AH145+AU$15)&lt;Regelungszeit!$W$17,Regelungszeit!$X$16,IF(($AH145+AU$15)&lt;Regelungszeit!$W$18,Regelungszeit!$X$17,IF(($AH145+AU$15)&lt;Regelungszeit!$W$19,Regelungszeit!$X$18,IF(($AH145+AU$15)&lt;Regelungszeit!$W$20,Regelungszeit!$X$19,IF(($AH145+AU$15)&lt;Regelungszeit!$W$21,Regelungszeit!$X$20,IF(($AH145+AU$15)&lt;Regelungszeit!$W$22,Regelungszeit!$X$21,IF(($AH145+AU$15)&lt;Regelungszeit!$W$23,Regelungszeit!$X$22,Regelungszeit!$X$23)))))))))</f>
        <v>#N/A</v>
      </c>
      <c r="AV145" s="81" t="e">
        <f>IF(($AH145+AV$15)&lt;Regelungszeit!$W$15,Regelungszeit!$X$14,IF(($AH145+AV$15)&lt;Regelungszeit!$W$16,Regelungszeit!$X$15,IF(($AH145+AV$15)&lt;Regelungszeit!$W$17,Regelungszeit!$X$16,IF(($AH145+AV$15)&lt;Regelungszeit!$W$18,Regelungszeit!$X$17,IF(($AH145+AV$15)&lt;Regelungszeit!$W$19,Regelungszeit!$X$18,IF(($AH145+AV$15)&lt;Regelungszeit!$W$20,Regelungszeit!$X$19,IF(($AH145+AV$15)&lt;Regelungszeit!$W$21,Regelungszeit!$X$20,IF(($AH145+AV$15)&lt;Regelungszeit!$W$22,Regelungszeit!$X$21,IF(($AH145+AV$15)&lt;Regelungszeit!$W$23,Regelungszeit!$X$22,Regelungszeit!$X$23)))))))))</f>
        <v>#N/A</v>
      </c>
      <c r="AW145" s="81" t="e">
        <f>IF(($AH145+AW$15)&lt;Regelungszeit!$W$15,Regelungszeit!$X$14,IF(($AH145+AW$15)&lt;Regelungszeit!$W$16,Regelungszeit!$X$15,IF(($AH145+AW$15)&lt;Regelungszeit!$W$17,Regelungszeit!$X$16,IF(($AH145+AW$15)&lt;Regelungszeit!$W$18,Regelungszeit!$X$17,IF(($AH145+AW$15)&lt;Regelungszeit!$W$19,Regelungszeit!$X$18,IF(($AH145+AW$15)&lt;Regelungszeit!$W$20,Regelungszeit!$X$19,IF(($AH145+AW$15)&lt;Regelungszeit!$W$21,Regelungszeit!$X$20,IF(($AH145+AW$15)&lt;Regelungszeit!$W$22,Regelungszeit!$X$21,IF(($AH145+AW$15)&lt;Regelungszeit!$W$23,Regelungszeit!$X$22,Regelungszeit!$X$23)))))))))</f>
        <v>#N/A</v>
      </c>
      <c r="AX145" s="82" t="e">
        <f t="shared" si="31"/>
        <v>#N/A</v>
      </c>
    </row>
    <row r="146" spans="1:50">
      <c r="A146" s="56" t="e">
        <f>IF(B146=Regelungszeit!$F$31,"Ende Regelung",IF(B146=Regelungszeit!$F$32,"Ende Hochfahrrampe",""))</f>
        <v>#N/A</v>
      </c>
      <c r="B146" s="57">
        <v>132</v>
      </c>
      <c r="C146" s="58" t="e">
        <f t="shared" si="34"/>
        <v>#N/A</v>
      </c>
      <c r="D146" s="59" t="e">
        <f t="shared" si="35"/>
        <v>#N/A</v>
      </c>
      <c r="E146" s="155"/>
      <c r="F146" s="247" t="e">
        <f>MATCH(INT(C146),Zuteilung!A:A,0)</f>
        <v>#N/A</v>
      </c>
      <c r="G146" s="61" t="e">
        <f>IF(OR(C146&lt;INDEX(Zuteilung!C:C,F146),C146&gt;INDEX(Zuteilung!D:D,F146)),FALSE,TRUE)</f>
        <v>#N/A</v>
      </c>
      <c r="H146" s="60" t="e">
        <f>IF(B146&lt;=Regelungszeit!$F$32,H145+Regelungszeit!$F$28,"")</f>
        <v>#N/A</v>
      </c>
      <c r="I146" s="60"/>
      <c r="J146" s="60"/>
      <c r="K146" s="60"/>
      <c r="L146" s="61" t="e">
        <f t="shared" si="41"/>
        <v>#N/A</v>
      </c>
      <c r="M146" s="106" t="e">
        <f t="shared" si="43"/>
        <v>#N/A</v>
      </c>
      <c r="N146" s="61" t="e">
        <f>IF(M146="","",IF(M146=1,0,IF(M146=1,0,Dateneingabe!$G$10*M146)))</f>
        <v>#N/A</v>
      </c>
      <c r="O146" s="252">
        <f t="shared" si="47"/>
        <v>0</v>
      </c>
      <c r="P146" s="63">
        <f>IF(O146="","",O146*(Dateneingabe!$G$10/100))</f>
        <v>0</v>
      </c>
      <c r="Q146" s="63">
        <f t="shared" si="48"/>
        <v>0</v>
      </c>
      <c r="R146" s="63" t="e">
        <f>IF(C146="","",IF(Dateneingabe!$G$17&lt;40909,Zeitreihe!P146,Zeitreihe!Q146))</f>
        <v>#N/A</v>
      </c>
      <c r="S146" s="68" t="str">
        <f>IF($T$14=0,"",IF(H146="","",IF(E146="","Ist-Arbeit fehlt",IF(L146&gt;Dateneingabe!$G$8,"Ist-Arbeit unplausibel",""))))</f>
        <v/>
      </c>
      <c r="T146" s="30">
        <f t="shared" si="42"/>
        <v>0</v>
      </c>
      <c r="U146" s="30">
        <f t="shared" si="44"/>
        <v>0</v>
      </c>
      <c r="X146" s="80"/>
      <c r="Y146" s="79"/>
      <c r="Z146" s="81"/>
      <c r="AA146" s="81"/>
      <c r="AB146" s="81"/>
      <c r="AC146" s="81"/>
      <c r="AD146" s="81"/>
      <c r="AE146" s="81"/>
      <c r="AF146" s="30" t="e">
        <f t="shared" si="45"/>
        <v>#N/A</v>
      </c>
      <c r="AG146" s="80" t="e">
        <f t="shared" si="49"/>
        <v>#N/A</v>
      </c>
      <c r="AH146" s="79" t="e">
        <f t="shared" si="46"/>
        <v>#N/A</v>
      </c>
      <c r="AI146" s="81" t="e">
        <f>IF(($AH146+AI$15)&lt;Regelungszeit!$W$15,Regelungszeit!$X$14,IF(($AH146+AI$15)&lt;Regelungszeit!$W$16,Regelungszeit!$X$15,IF(($AH146+AI$15)&lt;Regelungszeit!$W$17,Regelungszeit!$X$16,IF(($AH146+AI$15)&lt;Regelungszeit!$W$18,Regelungszeit!$X$17,IF(($AH146+AI$15)&lt;Regelungszeit!$W$19,Regelungszeit!$X$18,IF(($AH146+AI$15)&lt;Regelungszeit!$W$20,Regelungszeit!$X$19,IF(($AH146+AI$15)&lt;Regelungszeit!$W$21,Regelungszeit!$X$20,IF(($AH146+AI$15)&lt;Regelungszeit!$W$22,Regelungszeit!$X$21,IF(($AH146+AI$15)&lt;Regelungszeit!$W$23,Regelungszeit!$X$22,Regelungszeit!$X$23)))))))))</f>
        <v>#N/A</v>
      </c>
      <c r="AJ146" s="81" t="e">
        <f>IF(($AH146+AJ$15)&lt;Regelungszeit!$W$15,Regelungszeit!$X$14,IF(($AH146+AJ$15)&lt;Regelungszeit!$W$16,Regelungszeit!$X$15,IF(($AH146+AJ$15)&lt;Regelungszeit!$W$17,Regelungszeit!$X$16,IF(($AH146+AJ$15)&lt;Regelungszeit!$W$18,Regelungszeit!$X$17,IF(($AH146+AJ$15)&lt;Regelungszeit!$W$19,Regelungszeit!$X$18,IF(($AH146+AJ$15)&lt;Regelungszeit!$W$20,Regelungszeit!$X$19,IF(($AH146+AJ$15)&lt;Regelungszeit!$W$21,Regelungszeit!$X$20,IF(($AH146+AJ$15)&lt;Regelungszeit!$W$22,Regelungszeit!$X$21,IF(($AH146+AJ$15)&lt;Regelungszeit!$W$23,Regelungszeit!$X$22,Regelungszeit!$X$23)))))))))</f>
        <v>#N/A</v>
      </c>
      <c r="AK146" s="81" t="e">
        <f>IF(($AH146+AK$15)&lt;Regelungszeit!$W$15,Regelungszeit!$X$14,IF(($AH146+AK$15)&lt;Regelungszeit!$W$16,Regelungszeit!$X$15,IF(($AH146+AK$15)&lt;Regelungszeit!$W$17,Regelungszeit!$X$16,IF(($AH146+AK$15)&lt;Regelungszeit!$W$18,Regelungszeit!$X$17,IF(($AH146+AK$15)&lt;Regelungszeit!$W$19,Regelungszeit!$X$18,IF(($AH146+AK$15)&lt;Regelungszeit!$W$20,Regelungszeit!$X$19,IF(($AH146+AK$15)&lt;Regelungszeit!$W$21,Regelungszeit!$X$20,IF(($AH146+AK$15)&lt;Regelungszeit!$W$22,Regelungszeit!$X$21,IF(($AH146+AK$15)&lt;Regelungszeit!$W$23,Regelungszeit!$X$22,Regelungszeit!$X$23)))))))))</f>
        <v>#N/A</v>
      </c>
      <c r="AL146" s="81" t="e">
        <f>IF(($AH146+AL$15)&lt;Regelungszeit!$W$15,Regelungszeit!$X$14,IF(($AH146+AL$15)&lt;Regelungszeit!$W$16,Regelungszeit!$X$15,IF(($AH146+AL$15)&lt;Regelungszeit!$W$17,Regelungszeit!$X$16,IF(($AH146+AL$15)&lt;Regelungszeit!$W$18,Regelungszeit!$X$17,IF(($AH146+AL$15)&lt;Regelungszeit!$W$19,Regelungszeit!$X$18,IF(($AH146+AL$15)&lt;Regelungszeit!$W$20,Regelungszeit!$X$19,IF(($AH146+AL$15)&lt;Regelungszeit!$W$21,Regelungszeit!$X$20,IF(($AH146+AL$15)&lt;Regelungszeit!$W$22,Regelungszeit!$X$21,IF(($AH146+AL$15)&lt;Regelungszeit!$W$23,Regelungszeit!$X$22,Regelungszeit!$X$23)))))))))</f>
        <v>#N/A</v>
      </c>
      <c r="AM146" s="81" t="e">
        <f>IF(($AH146+AM$15)&lt;Regelungszeit!$W$15,Regelungszeit!$X$14,IF(($AH146+AM$15)&lt;Regelungszeit!$W$16,Regelungszeit!$X$15,IF(($AH146+AM$15)&lt;Regelungszeit!$W$17,Regelungszeit!$X$16,IF(($AH146+AM$15)&lt;Regelungszeit!$W$18,Regelungszeit!$X$17,IF(($AH146+AM$15)&lt;Regelungszeit!$W$19,Regelungszeit!$X$18,IF(($AH146+AM$15)&lt;Regelungszeit!$W$20,Regelungszeit!$X$19,IF(($AH146+AM$15)&lt;Regelungszeit!$W$21,Regelungszeit!$X$20,IF(($AH146+AM$15)&lt;Regelungszeit!$W$22,Regelungszeit!$X$21,IF(($AH146+AM$15)&lt;Regelungszeit!$W$23,Regelungszeit!$X$22,Regelungszeit!$X$23)))))))))</f>
        <v>#N/A</v>
      </c>
      <c r="AN146" s="81" t="e">
        <f>IF(($AH146+AN$15)&lt;Regelungszeit!$W$15,Regelungszeit!$X$14,IF(($AH146+AN$15)&lt;Regelungszeit!$W$16,Regelungszeit!$X$15,IF(($AH146+AN$15)&lt;Regelungszeit!$W$17,Regelungszeit!$X$16,IF(($AH146+AN$15)&lt;Regelungszeit!$W$18,Regelungszeit!$X$17,IF(($AH146+AN$15)&lt;Regelungszeit!$W$19,Regelungszeit!$X$18,IF(($AH146+AN$15)&lt;Regelungszeit!$W$20,Regelungszeit!$X$19,IF(($AH146+AN$15)&lt;Regelungszeit!$W$21,Regelungszeit!$X$20,IF(($AH146+AN$15)&lt;Regelungszeit!$W$22,Regelungszeit!$X$21,IF(($AH146+AN$15)&lt;Regelungszeit!$W$23,Regelungszeit!$X$22,Regelungszeit!$X$23)))))))))</f>
        <v>#N/A</v>
      </c>
      <c r="AO146" s="81" t="e">
        <f>IF(($AH146+AO$15)&lt;Regelungszeit!$W$15,Regelungszeit!$X$14,IF(($AH146+AO$15)&lt;Regelungszeit!$W$16,Regelungszeit!$X$15,IF(($AH146+AO$15)&lt;Regelungszeit!$W$17,Regelungszeit!$X$16,IF(($AH146+AO$15)&lt;Regelungszeit!$W$18,Regelungszeit!$X$17,IF(($AH146+AO$15)&lt;Regelungszeit!$W$19,Regelungszeit!$X$18,IF(($AH146+AO$15)&lt;Regelungszeit!$W$20,Regelungszeit!$X$19,IF(($AH146+AO$15)&lt;Regelungszeit!$W$21,Regelungszeit!$X$20,IF(($AH146+AO$15)&lt;Regelungszeit!$W$22,Regelungszeit!$X$21,IF(($AH146+AO$15)&lt;Regelungszeit!$W$23,Regelungszeit!$X$22,Regelungszeit!$X$23)))))))))</f>
        <v>#N/A</v>
      </c>
      <c r="AP146" s="81" t="e">
        <f>IF(($AH146+AP$15)&lt;Regelungszeit!$W$15,Regelungszeit!$X$14,IF(($AH146+AP$15)&lt;Regelungszeit!$W$16,Regelungszeit!$X$15,IF(($AH146+AP$15)&lt;Regelungszeit!$W$17,Regelungszeit!$X$16,IF(($AH146+AP$15)&lt;Regelungszeit!$W$18,Regelungszeit!$X$17,IF(($AH146+AP$15)&lt;Regelungszeit!$W$19,Regelungszeit!$X$18,IF(($AH146+AP$15)&lt;Regelungszeit!$W$20,Regelungszeit!$X$19,IF(($AH146+AP$15)&lt;Regelungszeit!$W$21,Regelungszeit!$X$20,IF(($AH146+AP$15)&lt;Regelungszeit!$W$22,Regelungszeit!$X$21,IF(($AH146+AP$15)&lt;Regelungszeit!$W$23,Regelungszeit!$X$22,Regelungszeit!$X$23)))))))))</f>
        <v>#N/A</v>
      </c>
      <c r="AQ146" s="81" t="e">
        <f>IF(($AH146+AQ$15)&lt;Regelungszeit!$W$15,Regelungszeit!$X$14,IF(($AH146+AQ$15)&lt;Regelungszeit!$W$16,Regelungszeit!$X$15,IF(($AH146+AQ$15)&lt;Regelungszeit!$W$17,Regelungszeit!$X$16,IF(($AH146+AQ$15)&lt;Regelungszeit!$W$18,Regelungszeit!$X$17,IF(($AH146+AQ$15)&lt;Regelungszeit!$W$19,Regelungszeit!$X$18,IF(($AH146+AQ$15)&lt;Regelungszeit!$W$20,Regelungszeit!$X$19,IF(($AH146+AQ$15)&lt;Regelungszeit!$W$21,Regelungszeit!$X$20,IF(($AH146+AQ$15)&lt;Regelungszeit!$W$22,Regelungszeit!$X$21,IF(($AH146+AQ$15)&lt;Regelungszeit!$W$23,Regelungszeit!$X$22,Regelungszeit!$X$23)))))))))</f>
        <v>#N/A</v>
      </c>
      <c r="AR146" s="81" t="e">
        <f>IF(($AH146+AR$15)&lt;Regelungszeit!$W$15,Regelungszeit!$X$14,IF(($AH146+AR$15)&lt;Regelungszeit!$W$16,Regelungszeit!$X$15,IF(($AH146+AR$15)&lt;Regelungszeit!$W$17,Regelungszeit!$X$16,IF(($AH146+AR$15)&lt;Regelungszeit!$W$18,Regelungszeit!$X$17,IF(($AH146+AR$15)&lt;Regelungszeit!$W$19,Regelungszeit!$X$18,IF(($AH146+AR$15)&lt;Regelungszeit!$W$20,Regelungszeit!$X$19,IF(($AH146+AR$15)&lt;Regelungszeit!$W$21,Regelungszeit!$X$20,IF(($AH146+AR$15)&lt;Regelungszeit!$W$22,Regelungszeit!$X$21,IF(($AH146+AR$15)&lt;Regelungszeit!$W$23,Regelungszeit!$X$22,Regelungszeit!$X$23)))))))))</f>
        <v>#N/A</v>
      </c>
      <c r="AS146" s="81" t="e">
        <f>IF(($AH146+AS$15)&lt;Regelungszeit!$W$15,Regelungszeit!$X$14,IF(($AH146+AS$15)&lt;Regelungszeit!$W$16,Regelungszeit!$X$15,IF(($AH146+AS$15)&lt;Regelungszeit!$W$17,Regelungszeit!$X$16,IF(($AH146+AS$15)&lt;Regelungszeit!$W$18,Regelungszeit!$X$17,IF(($AH146+AS$15)&lt;Regelungszeit!$W$19,Regelungszeit!$X$18,IF(($AH146+AS$15)&lt;Regelungszeit!$W$20,Regelungszeit!$X$19,IF(($AH146+AS$15)&lt;Regelungszeit!$W$21,Regelungszeit!$X$20,IF(($AH146+AS$15)&lt;Regelungszeit!$W$22,Regelungszeit!$X$21,IF(($AH146+AS$15)&lt;Regelungszeit!$W$23,Regelungszeit!$X$22,Regelungszeit!$X$23)))))))))</f>
        <v>#N/A</v>
      </c>
      <c r="AT146" s="81" t="e">
        <f>IF(($AH146+AT$15)&lt;Regelungszeit!$W$15,Regelungszeit!$X$14,IF(($AH146+AT$15)&lt;Regelungszeit!$W$16,Regelungszeit!$X$15,IF(($AH146+AT$15)&lt;Regelungszeit!$W$17,Regelungszeit!$X$16,IF(($AH146+AT$15)&lt;Regelungszeit!$W$18,Regelungszeit!$X$17,IF(($AH146+AT$15)&lt;Regelungszeit!$W$19,Regelungszeit!$X$18,IF(($AH146+AT$15)&lt;Regelungszeit!$W$20,Regelungszeit!$X$19,IF(($AH146+AT$15)&lt;Regelungszeit!$W$21,Regelungszeit!$X$20,IF(($AH146+AT$15)&lt;Regelungszeit!$W$22,Regelungszeit!$X$21,IF(($AH146+AT$15)&lt;Regelungszeit!$W$23,Regelungszeit!$X$22,Regelungszeit!$X$23)))))))))</f>
        <v>#N/A</v>
      </c>
      <c r="AU146" s="81" t="e">
        <f>IF(($AH146+AU$15)&lt;Regelungszeit!$W$15,Regelungszeit!$X$14,IF(($AH146+AU$15)&lt;Regelungszeit!$W$16,Regelungszeit!$X$15,IF(($AH146+AU$15)&lt;Regelungszeit!$W$17,Regelungszeit!$X$16,IF(($AH146+AU$15)&lt;Regelungszeit!$W$18,Regelungszeit!$X$17,IF(($AH146+AU$15)&lt;Regelungszeit!$W$19,Regelungszeit!$X$18,IF(($AH146+AU$15)&lt;Regelungszeit!$W$20,Regelungszeit!$X$19,IF(($AH146+AU$15)&lt;Regelungszeit!$W$21,Regelungszeit!$X$20,IF(($AH146+AU$15)&lt;Regelungszeit!$W$22,Regelungszeit!$X$21,IF(($AH146+AU$15)&lt;Regelungszeit!$W$23,Regelungszeit!$X$22,Regelungszeit!$X$23)))))))))</f>
        <v>#N/A</v>
      </c>
      <c r="AV146" s="81" t="e">
        <f>IF(($AH146+AV$15)&lt;Regelungszeit!$W$15,Regelungszeit!$X$14,IF(($AH146+AV$15)&lt;Regelungszeit!$W$16,Regelungszeit!$X$15,IF(($AH146+AV$15)&lt;Regelungszeit!$W$17,Regelungszeit!$X$16,IF(($AH146+AV$15)&lt;Regelungszeit!$W$18,Regelungszeit!$X$17,IF(($AH146+AV$15)&lt;Regelungszeit!$W$19,Regelungszeit!$X$18,IF(($AH146+AV$15)&lt;Regelungszeit!$W$20,Regelungszeit!$X$19,IF(($AH146+AV$15)&lt;Regelungszeit!$W$21,Regelungszeit!$X$20,IF(($AH146+AV$15)&lt;Regelungszeit!$W$22,Regelungszeit!$X$21,IF(($AH146+AV$15)&lt;Regelungszeit!$W$23,Regelungszeit!$X$22,Regelungszeit!$X$23)))))))))</f>
        <v>#N/A</v>
      </c>
      <c r="AW146" s="81" t="e">
        <f>IF(($AH146+AW$15)&lt;Regelungszeit!$W$15,Regelungszeit!$X$14,IF(($AH146+AW$15)&lt;Regelungszeit!$W$16,Regelungszeit!$X$15,IF(($AH146+AW$15)&lt;Regelungszeit!$W$17,Regelungszeit!$X$16,IF(($AH146+AW$15)&lt;Regelungszeit!$W$18,Regelungszeit!$X$17,IF(($AH146+AW$15)&lt;Regelungszeit!$W$19,Regelungszeit!$X$18,IF(($AH146+AW$15)&lt;Regelungszeit!$W$20,Regelungszeit!$X$19,IF(($AH146+AW$15)&lt;Regelungszeit!$W$21,Regelungszeit!$X$20,IF(($AH146+AW$15)&lt;Regelungszeit!$W$22,Regelungszeit!$X$21,IF(($AH146+AW$15)&lt;Regelungszeit!$W$23,Regelungszeit!$X$22,Regelungszeit!$X$23)))))))))</f>
        <v>#N/A</v>
      </c>
      <c r="AX146" s="82" t="e">
        <f t="shared" ref="AX146:AX201" si="50">IF(AH146="","",SUM(AI146:AW146)/15)</f>
        <v>#N/A</v>
      </c>
    </row>
    <row r="147" spans="1:50">
      <c r="A147" s="56" t="e">
        <f>IF(B147=Regelungszeit!$F$31,"Ende Regelung",IF(B147=Regelungszeit!$F$32,"Ende Hochfahrrampe",""))</f>
        <v>#N/A</v>
      </c>
      <c r="B147" s="57">
        <v>133</v>
      </c>
      <c r="C147" s="58" t="e">
        <f t="shared" si="34"/>
        <v>#N/A</v>
      </c>
      <c r="D147" s="59" t="e">
        <f t="shared" si="35"/>
        <v>#N/A</v>
      </c>
      <c r="E147" s="155"/>
      <c r="F147" s="247" t="e">
        <f>MATCH(INT(C147),Zuteilung!A:A,0)</f>
        <v>#N/A</v>
      </c>
      <c r="G147" s="61" t="e">
        <f>IF(OR(C147&lt;INDEX(Zuteilung!C:C,F147),C147&gt;INDEX(Zuteilung!D:D,F147)),FALSE,TRUE)</f>
        <v>#N/A</v>
      </c>
      <c r="H147" s="60" t="e">
        <f>IF(B147&lt;=Regelungszeit!$F$32,H146+Regelungszeit!$F$28,"")</f>
        <v>#N/A</v>
      </c>
      <c r="I147" s="60"/>
      <c r="J147" s="60"/>
      <c r="K147" s="60"/>
      <c r="L147" s="61" t="e">
        <f t="shared" si="41"/>
        <v>#N/A</v>
      </c>
      <c r="M147" s="106" t="e">
        <f t="shared" si="43"/>
        <v>#N/A</v>
      </c>
      <c r="N147" s="61" t="e">
        <f>IF(M147="","",IF(M147=1,0,IF(M147=1,0,Dateneingabe!$G$10*M147)))</f>
        <v>#N/A</v>
      </c>
      <c r="O147" s="252">
        <f t="shared" si="47"/>
        <v>0</v>
      </c>
      <c r="P147" s="63">
        <f>IF(O147="","",O147*(Dateneingabe!$G$10/100))</f>
        <v>0</v>
      </c>
      <c r="Q147" s="63">
        <f t="shared" si="48"/>
        <v>0</v>
      </c>
      <c r="R147" s="63" t="e">
        <f>IF(C147="","",IF(Dateneingabe!$G$17&lt;40909,Zeitreihe!P147,Zeitreihe!Q147))</f>
        <v>#N/A</v>
      </c>
      <c r="S147" s="68" t="str">
        <f>IF($T$14=0,"",IF(H147="","",IF(E147="","Ist-Arbeit fehlt",IF(L147&gt;Dateneingabe!$G$8,"Ist-Arbeit unplausibel",""))))</f>
        <v/>
      </c>
      <c r="T147" s="30">
        <f t="shared" si="42"/>
        <v>0</v>
      </c>
      <c r="U147" s="30">
        <f t="shared" si="44"/>
        <v>0</v>
      </c>
      <c r="X147" s="80"/>
      <c r="Y147" s="79"/>
      <c r="Z147" s="81"/>
      <c r="AA147" s="81"/>
      <c r="AB147" s="81"/>
      <c r="AC147" s="81"/>
      <c r="AD147" s="81"/>
      <c r="AE147" s="81"/>
      <c r="AF147" s="30" t="e">
        <f t="shared" si="45"/>
        <v>#N/A</v>
      </c>
      <c r="AG147" s="80" t="e">
        <f t="shared" si="49"/>
        <v>#N/A</v>
      </c>
      <c r="AH147" s="79" t="e">
        <f t="shared" si="46"/>
        <v>#N/A</v>
      </c>
      <c r="AI147" s="81" t="e">
        <f>IF(($AH147+AI$15)&lt;Regelungszeit!$W$15,Regelungszeit!$X$14,IF(($AH147+AI$15)&lt;Regelungszeit!$W$16,Regelungszeit!$X$15,IF(($AH147+AI$15)&lt;Regelungszeit!$W$17,Regelungszeit!$X$16,IF(($AH147+AI$15)&lt;Regelungszeit!$W$18,Regelungszeit!$X$17,IF(($AH147+AI$15)&lt;Regelungszeit!$W$19,Regelungszeit!$X$18,IF(($AH147+AI$15)&lt;Regelungszeit!$W$20,Regelungszeit!$X$19,IF(($AH147+AI$15)&lt;Regelungszeit!$W$21,Regelungszeit!$X$20,IF(($AH147+AI$15)&lt;Regelungszeit!$W$22,Regelungszeit!$X$21,IF(($AH147+AI$15)&lt;Regelungszeit!$W$23,Regelungszeit!$X$22,Regelungszeit!$X$23)))))))))</f>
        <v>#N/A</v>
      </c>
      <c r="AJ147" s="81" t="e">
        <f>IF(($AH147+AJ$15)&lt;Regelungszeit!$W$15,Regelungszeit!$X$14,IF(($AH147+AJ$15)&lt;Regelungszeit!$W$16,Regelungszeit!$X$15,IF(($AH147+AJ$15)&lt;Regelungszeit!$W$17,Regelungszeit!$X$16,IF(($AH147+AJ$15)&lt;Regelungszeit!$W$18,Regelungszeit!$X$17,IF(($AH147+AJ$15)&lt;Regelungszeit!$W$19,Regelungszeit!$X$18,IF(($AH147+AJ$15)&lt;Regelungszeit!$W$20,Regelungszeit!$X$19,IF(($AH147+AJ$15)&lt;Regelungszeit!$W$21,Regelungszeit!$X$20,IF(($AH147+AJ$15)&lt;Regelungszeit!$W$22,Regelungszeit!$X$21,IF(($AH147+AJ$15)&lt;Regelungszeit!$W$23,Regelungszeit!$X$22,Regelungszeit!$X$23)))))))))</f>
        <v>#N/A</v>
      </c>
      <c r="AK147" s="81" t="e">
        <f>IF(($AH147+AK$15)&lt;Regelungszeit!$W$15,Regelungszeit!$X$14,IF(($AH147+AK$15)&lt;Regelungszeit!$W$16,Regelungszeit!$X$15,IF(($AH147+AK$15)&lt;Regelungszeit!$W$17,Regelungszeit!$X$16,IF(($AH147+AK$15)&lt;Regelungszeit!$W$18,Regelungszeit!$X$17,IF(($AH147+AK$15)&lt;Regelungszeit!$W$19,Regelungszeit!$X$18,IF(($AH147+AK$15)&lt;Regelungszeit!$W$20,Regelungszeit!$X$19,IF(($AH147+AK$15)&lt;Regelungszeit!$W$21,Regelungszeit!$X$20,IF(($AH147+AK$15)&lt;Regelungszeit!$W$22,Regelungszeit!$X$21,IF(($AH147+AK$15)&lt;Regelungszeit!$W$23,Regelungszeit!$X$22,Regelungszeit!$X$23)))))))))</f>
        <v>#N/A</v>
      </c>
      <c r="AL147" s="81" t="e">
        <f>IF(($AH147+AL$15)&lt;Regelungszeit!$W$15,Regelungszeit!$X$14,IF(($AH147+AL$15)&lt;Regelungszeit!$W$16,Regelungszeit!$X$15,IF(($AH147+AL$15)&lt;Regelungszeit!$W$17,Regelungszeit!$X$16,IF(($AH147+AL$15)&lt;Regelungszeit!$W$18,Regelungszeit!$X$17,IF(($AH147+AL$15)&lt;Regelungszeit!$W$19,Regelungszeit!$X$18,IF(($AH147+AL$15)&lt;Regelungszeit!$W$20,Regelungszeit!$X$19,IF(($AH147+AL$15)&lt;Regelungszeit!$W$21,Regelungszeit!$X$20,IF(($AH147+AL$15)&lt;Regelungszeit!$W$22,Regelungszeit!$X$21,IF(($AH147+AL$15)&lt;Regelungszeit!$W$23,Regelungszeit!$X$22,Regelungszeit!$X$23)))))))))</f>
        <v>#N/A</v>
      </c>
      <c r="AM147" s="81" t="e">
        <f>IF(($AH147+AM$15)&lt;Regelungszeit!$W$15,Regelungszeit!$X$14,IF(($AH147+AM$15)&lt;Regelungszeit!$W$16,Regelungszeit!$X$15,IF(($AH147+AM$15)&lt;Regelungszeit!$W$17,Regelungszeit!$X$16,IF(($AH147+AM$15)&lt;Regelungszeit!$W$18,Regelungszeit!$X$17,IF(($AH147+AM$15)&lt;Regelungszeit!$W$19,Regelungszeit!$X$18,IF(($AH147+AM$15)&lt;Regelungszeit!$W$20,Regelungszeit!$X$19,IF(($AH147+AM$15)&lt;Regelungszeit!$W$21,Regelungszeit!$X$20,IF(($AH147+AM$15)&lt;Regelungszeit!$W$22,Regelungszeit!$X$21,IF(($AH147+AM$15)&lt;Regelungszeit!$W$23,Regelungszeit!$X$22,Regelungszeit!$X$23)))))))))</f>
        <v>#N/A</v>
      </c>
      <c r="AN147" s="81" t="e">
        <f>IF(($AH147+AN$15)&lt;Regelungszeit!$W$15,Regelungszeit!$X$14,IF(($AH147+AN$15)&lt;Regelungszeit!$W$16,Regelungszeit!$X$15,IF(($AH147+AN$15)&lt;Regelungszeit!$W$17,Regelungszeit!$X$16,IF(($AH147+AN$15)&lt;Regelungszeit!$W$18,Regelungszeit!$X$17,IF(($AH147+AN$15)&lt;Regelungszeit!$W$19,Regelungszeit!$X$18,IF(($AH147+AN$15)&lt;Regelungszeit!$W$20,Regelungszeit!$X$19,IF(($AH147+AN$15)&lt;Regelungszeit!$W$21,Regelungszeit!$X$20,IF(($AH147+AN$15)&lt;Regelungszeit!$W$22,Regelungszeit!$X$21,IF(($AH147+AN$15)&lt;Regelungszeit!$W$23,Regelungszeit!$X$22,Regelungszeit!$X$23)))))))))</f>
        <v>#N/A</v>
      </c>
      <c r="AO147" s="81" t="e">
        <f>IF(($AH147+AO$15)&lt;Regelungszeit!$W$15,Regelungszeit!$X$14,IF(($AH147+AO$15)&lt;Regelungszeit!$W$16,Regelungszeit!$X$15,IF(($AH147+AO$15)&lt;Regelungszeit!$W$17,Regelungszeit!$X$16,IF(($AH147+AO$15)&lt;Regelungszeit!$W$18,Regelungszeit!$X$17,IF(($AH147+AO$15)&lt;Regelungszeit!$W$19,Regelungszeit!$X$18,IF(($AH147+AO$15)&lt;Regelungszeit!$W$20,Regelungszeit!$X$19,IF(($AH147+AO$15)&lt;Regelungszeit!$W$21,Regelungszeit!$X$20,IF(($AH147+AO$15)&lt;Regelungszeit!$W$22,Regelungszeit!$X$21,IF(($AH147+AO$15)&lt;Regelungszeit!$W$23,Regelungszeit!$X$22,Regelungszeit!$X$23)))))))))</f>
        <v>#N/A</v>
      </c>
      <c r="AP147" s="81" t="e">
        <f>IF(($AH147+AP$15)&lt;Regelungszeit!$W$15,Regelungszeit!$X$14,IF(($AH147+AP$15)&lt;Regelungszeit!$W$16,Regelungszeit!$X$15,IF(($AH147+AP$15)&lt;Regelungszeit!$W$17,Regelungszeit!$X$16,IF(($AH147+AP$15)&lt;Regelungszeit!$W$18,Regelungszeit!$X$17,IF(($AH147+AP$15)&lt;Regelungszeit!$W$19,Regelungszeit!$X$18,IF(($AH147+AP$15)&lt;Regelungszeit!$W$20,Regelungszeit!$X$19,IF(($AH147+AP$15)&lt;Regelungszeit!$W$21,Regelungszeit!$X$20,IF(($AH147+AP$15)&lt;Regelungszeit!$W$22,Regelungszeit!$X$21,IF(($AH147+AP$15)&lt;Regelungszeit!$W$23,Regelungszeit!$X$22,Regelungszeit!$X$23)))))))))</f>
        <v>#N/A</v>
      </c>
      <c r="AQ147" s="81" t="e">
        <f>IF(($AH147+AQ$15)&lt;Regelungszeit!$W$15,Regelungszeit!$X$14,IF(($AH147+AQ$15)&lt;Regelungszeit!$W$16,Regelungszeit!$X$15,IF(($AH147+AQ$15)&lt;Regelungszeit!$W$17,Regelungszeit!$X$16,IF(($AH147+AQ$15)&lt;Regelungszeit!$W$18,Regelungszeit!$X$17,IF(($AH147+AQ$15)&lt;Regelungszeit!$W$19,Regelungszeit!$X$18,IF(($AH147+AQ$15)&lt;Regelungszeit!$W$20,Regelungszeit!$X$19,IF(($AH147+AQ$15)&lt;Regelungszeit!$W$21,Regelungszeit!$X$20,IF(($AH147+AQ$15)&lt;Regelungszeit!$W$22,Regelungszeit!$X$21,IF(($AH147+AQ$15)&lt;Regelungszeit!$W$23,Regelungszeit!$X$22,Regelungszeit!$X$23)))))))))</f>
        <v>#N/A</v>
      </c>
      <c r="AR147" s="81" t="e">
        <f>IF(($AH147+AR$15)&lt;Regelungszeit!$W$15,Regelungszeit!$X$14,IF(($AH147+AR$15)&lt;Regelungszeit!$W$16,Regelungszeit!$X$15,IF(($AH147+AR$15)&lt;Regelungszeit!$W$17,Regelungszeit!$X$16,IF(($AH147+AR$15)&lt;Regelungszeit!$W$18,Regelungszeit!$X$17,IF(($AH147+AR$15)&lt;Regelungszeit!$W$19,Regelungszeit!$X$18,IF(($AH147+AR$15)&lt;Regelungszeit!$W$20,Regelungszeit!$X$19,IF(($AH147+AR$15)&lt;Regelungszeit!$W$21,Regelungszeit!$X$20,IF(($AH147+AR$15)&lt;Regelungszeit!$W$22,Regelungszeit!$X$21,IF(($AH147+AR$15)&lt;Regelungszeit!$W$23,Regelungszeit!$X$22,Regelungszeit!$X$23)))))))))</f>
        <v>#N/A</v>
      </c>
      <c r="AS147" s="81" t="e">
        <f>IF(($AH147+AS$15)&lt;Regelungszeit!$W$15,Regelungszeit!$X$14,IF(($AH147+AS$15)&lt;Regelungszeit!$W$16,Regelungszeit!$X$15,IF(($AH147+AS$15)&lt;Regelungszeit!$W$17,Regelungszeit!$X$16,IF(($AH147+AS$15)&lt;Regelungszeit!$W$18,Regelungszeit!$X$17,IF(($AH147+AS$15)&lt;Regelungszeit!$W$19,Regelungszeit!$X$18,IF(($AH147+AS$15)&lt;Regelungszeit!$W$20,Regelungszeit!$X$19,IF(($AH147+AS$15)&lt;Regelungszeit!$W$21,Regelungszeit!$X$20,IF(($AH147+AS$15)&lt;Regelungszeit!$W$22,Regelungszeit!$X$21,IF(($AH147+AS$15)&lt;Regelungszeit!$W$23,Regelungszeit!$X$22,Regelungszeit!$X$23)))))))))</f>
        <v>#N/A</v>
      </c>
      <c r="AT147" s="81" t="e">
        <f>IF(($AH147+AT$15)&lt;Regelungszeit!$W$15,Regelungszeit!$X$14,IF(($AH147+AT$15)&lt;Regelungszeit!$W$16,Regelungszeit!$X$15,IF(($AH147+AT$15)&lt;Regelungszeit!$W$17,Regelungszeit!$X$16,IF(($AH147+AT$15)&lt;Regelungszeit!$W$18,Regelungszeit!$X$17,IF(($AH147+AT$15)&lt;Regelungszeit!$W$19,Regelungszeit!$X$18,IF(($AH147+AT$15)&lt;Regelungszeit!$W$20,Regelungszeit!$X$19,IF(($AH147+AT$15)&lt;Regelungszeit!$W$21,Regelungszeit!$X$20,IF(($AH147+AT$15)&lt;Regelungszeit!$W$22,Regelungszeit!$X$21,IF(($AH147+AT$15)&lt;Regelungszeit!$W$23,Regelungszeit!$X$22,Regelungszeit!$X$23)))))))))</f>
        <v>#N/A</v>
      </c>
      <c r="AU147" s="81" t="e">
        <f>IF(($AH147+AU$15)&lt;Regelungszeit!$W$15,Regelungszeit!$X$14,IF(($AH147+AU$15)&lt;Regelungszeit!$W$16,Regelungszeit!$X$15,IF(($AH147+AU$15)&lt;Regelungszeit!$W$17,Regelungszeit!$X$16,IF(($AH147+AU$15)&lt;Regelungszeit!$W$18,Regelungszeit!$X$17,IF(($AH147+AU$15)&lt;Regelungszeit!$W$19,Regelungszeit!$X$18,IF(($AH147+AU$15)&lt;Regelungszeit!$W$20,Regelungszeit!$X$19,IF(($AH147+AU$15)&lt;Regelungszeit!$W$21,Regelungszeit!$X$20,IF(($AH147+AU$15)&lt;Regelungszeit!$W$22,Regelungszeit!$X$21,IF(($AH147+AU$15)&lt;Regelungszeit!$W$23,Regelungszeit!$X$22,Regelungszeit!$X$23)))))))))</f>
        <v>#N/A</v>
      </c>
      <c r="AV147" s="81" t="e">
        <f>IF(($AH147+AV$15)&lt;Regelungszeit!$W$15,Regelungszeit!$X$14,IF(($AH147+AV$15)&lt;Regelungszeit!$W$16,Regelungszeit!$X$15,IF(($AH147+AV$15)&lt;Regelungszeit!$W$17,Regelungszeit!$X$16,IF(($AH147+AV$15)&lt;Regelungszeit!$W$18,Regelungszeit!$X$17,IF(($AH147+AV$15)&lt;Regelungszeit!$W$19,Regelungszeit!$X$18,IF(($AH147+AV$15)&lt;Regelungszeit!$W$20,Regelungszeit!$X$19,IF(($AH147+AV$15)&lt;Regelungszeit!$W$21,Regelungszeit!$X$20,IF(($AH147+AV$15)&lt;Regelungszeit!$W$22,Regelungszeit!$X$21,IF(($AH147+AV$15)&lt;Regelungszeit!$W$23,Regelungszeit!$X$22,Regelungszeit!$X$23)))))))))</f>
        <v>#N/A</v>
      </c>
      <c r="AW147" s="81" t="e">
        <f>IF(($AH147+AW$15)&lt;Regelungszeit!$W$15,Regelungszeit!$X$14,IF(($AH147+AW$15)&lt;Regelungszeit!$W$16,Regelungszeit!$X$15,IF(($AH147+AW$15)&lt;Regelungszeit!$W$17,Regelungszeit!$X$16,IF(($AH147+AW$15)&lt;Regelungszeit!$W$18,Regelungszeit!$X$17,IF(($AH147+AW$15)&lt;Regelungszeit!$W$19,Regelungszeit!$X$18,IF(($AH147+AW$15)&lt;Regelungszeit!$W$20,Regelungszeit!$X$19,IF(($AH147+AW$15)&lt;Regelungszeit!$W$21,Regelungszeit!$X$20,IF(($AH147+AW$15)&lt;Regelungszeit!$W$22,Regelungszeit!$X$21,IF(($AH147+AW$15)&lt;Regelungszeit!$W$23,Regelungszeit!$X$22,Regelungszeit!$X$23)))))))))</f>
        <v>#N/A</v>
      </c>
      <c r="AX147" s="82" t="e">
        <f t="shared" si="50"/>
        <v>#N/A</v>
      </c>
    </row>
    <row r="148" spans="1:50">
      <c r="A148" s="56" t="e">
        <f>IF(B148=Regelungszeit!$F$31,"Ende Regelung",IF(B148=Regelungszeit!$F$32,"Ende Hochfahrrampe",""))</f>
        <v>#N/A</v>
      </c>
      <c r="B148" s="57">
        <v>134</v>
      </c>
      <c r="C148" s="58" t="e">
        <f t="shared" si="34"/>
        <v>#N/A</v>
      </c>
      <c r="D148" s="59" t="e">
        <f t="shared" si="35"/>
        <v>#N/A</v>
      </c>
      <c r="E148" s="155"/>
      <c r="F148" s="247" t="e">
        <f>MATCH(INT(C148),Zuteilung!A:A,0)</f>
        <v>#N/A</v>
      </c>
      <c r="G148" s="61" t="e">
        <f>IF(OR(C148&lt;INDEX(Zuteilung!C:C,F148),C148&gt;INDEX(Zuteilung!D:D,F148)),FALSE,TRUE)</f>
        <v>#N/A</v>
      </c>
      <c r="H148" s="60" t="e">
        <f>IF(B148&lt;=Regelungszeit!$F$32,H147+Regelungszeit!$F$28,"")</f>
        <v>#N/A</v>
      </c>
      <c r="I148" s="60"/>
      <c r="J148" s="60"/>
      <c r="K148" s="60"/>
      <c r="L148" s="61" t="e">
        <f t="shared" si="41"/>
        <v>#N/A</v>
      </c>
      <c r="M148" s="106" t="e">
        <f t="shared" si="43"/>
        <v>#N/A</v>
      </c>
      <c r="N148" s="61" t="e">
        <f>IF(M148="","",IF(M148=1,0,IF(M148=1,0,Dateneingabe!$G$10*M148)))</f>
        <v>#N/A</v>
      </c>
      <c r="O148" s="252">
        <f t="shared" si="47"/>
        <v>0</v>
      </c>
      <c r="P148" s="63">
        <f>IF(O148="","",O148*(Dateneingabe!$G$10/100))</f>
        <v>0</v>
      </c>
      <c r="Q148" s="63">
        <f t="shared" si="48"/>
        <v>0</v>
      </c>
      <c r="R148" s="63" t="e">
        <f>IF(C148="","",IF(Dateneingabe!$G$17&lt;40909,Zeitreihe!P148,Zeitreihe!Q148))</f>
        <v>#N/A</v>
      </c>
      <c r="S148" s="68" t="str">
        <f>IF($T$14=0,"",IF(H148="","",IF(E148="","Ist-Arbeit fehlt",IF(L148&gt;Dateneingabe!$G$8,"Ist-Arbeit unplausibel",""))))</f>
        <v/>
      </c>
      <c r="T148" s="30">
        <f t="shared" si="42"/>
        <v>0</v>
      </c>
      <c r="U148" s="30">
        <f t="shared" si="44"/>
        <v>0</v>
      </c>
      <c r="X148" s="80"/>
      <c r="Y148" s="79"/>
      <c r="Z148" s="81"/>
      <c r="AA148" s="81"/>
      <c r="AB148" s="81"/>
      <c r="AC148" s="81"/>
      <c r="AD148" s="81"/>
      <c r="AE148" s="81"/>
      <c r="AF148" s="30" t="e">
        <f t="shared" si="45"/>
        <v>#N/A</v>
      </c>
      <c r="AG148" s="80" t="e">
        <f t="shared" si="49"/>
        <v>#N/A</v>
      </c>
      <c r="AH148" s="79" t="e">
        <f t="shared" si="46"/>
        <v>#N/A</v>
      </c>
      <c r="AI148" s="81" t="e">
        <f>IF(($AH148+AI$15)&lt;Regelungszeit!$W$15,Regelungszeit!$X$14,IF(($AH148+AI$15)&lt;Regelungszeit!$W$16,Regelungszeit!$X$15,IF(($AH148+AI$15)&lt;Regelungszeit!$W$17,Regelungszeit!$X$16,IF(($AH148+AI$15)&lt;Regelungszeit!$W$18,Regelungszeit!$X$17,IF(($AH148+AI$15)&lt;Regelungszeit!$W$19,Regelungszeit!$X$18,IF(($AH148+AI$15)&lt;Regelungszeit!$W$20,Regelungszeit!$X$19,IF(($AH148+AI$15)&lt;Regelungszeit!$W$21,Regelungszeit!$X$20,IF(($AH148+AI$15)&lt;Regelungszeit!$W$22,Regelungszeit!$X$21,IF(($AH148+AI$15)&lt;Regelungszeit!$W$23,Regelungszeit!$X$22,Regelungszeit!$X$23)))))))))</f>
        <v>#N/A</v>
      </c>
      <c r="AJ148" s="81" t="e">
        <f>IF(($AH148+AJ$15)&lt;Regelungszeit!$W$15,Regelungszeit!$X$14,IF(($AH148+AJ$15)&lt;Regelungszeit!$W$16,Regelungszeit!$X$15,IF(($AH148+AJ$15)&lt;Regelungszeit!$W$17,Regelungszeit!$X$16,IF(($AH148+AJ$15)&lt;Regelungszeit!$W$18,Regelungszeit!$X$17,IF(($AH148+AJ$15)&lt;Regelungszeit!$W$19,Regelungszeit!$X$18,IF(($AH148+AJ$15)&lt;Regelungszeit!$W$20,Regelungszeit!$X$19,IF(($AH148+AJ$15)&lt;Regelungszeit!$W$21,Regelungszeit!$X$20,IF(($AH148+AJ$15)&lt;Regelungszeit!$W$22,Regelungszeit!$X$21,IF(($AH148+AJ$15)&lt;Regelungszeit!$W$23,Regelungszeit!$X$22,Regelungszeit!$X$23)))))))))</f>
        <v>#N/A</v>
      </c>
      <c r="AK148" s="81" t="e">
        <f>IF(($AH148+AK$15)&lt;Regelungszeit!$W$15,Regelungszeit!$X$14,IF(($AH148+AK$15)&lt;Regelungszeit!$W$16,Regelungszeit!$X$15,IF(($AH148+AK$15)&lt;Regelungszeit!$W$17,Regelungszeit!$X$16,IF(($AH148+AK$15)&lt;Regelungszeit!$W$18,Regelungszeit!$X$17,IF(($AH148+AK$15)&lt;Regelungszeit!$W$19,Regelungszeit!$X$18,IF(($AH148+AK$15)&lt;Regelungszeit!$W$20,Regelungszeit!$X$19,IF(($AH148+AK$15)&lt;Regelungszeit!$W$21,Regelungszeit!$X$20,IF(($AH148+AK$15)&lt;Regelungszeit!$W$22,Regelungszeit!$X$21,IF(($AH148+AK$15)&lt;Regelungszeit!$W$23,Regelungszeit!$X$22,Regelungszeit!$X$23)))))))))</f>
        <v>#N/A</v>
      </c>
      <c r="AL148" s="81" t="e">
        <f>IF(($AH148+AL$15)&lt;Regelungszeit!$W$15,Regelungszeit!$X$14,IF(($AH148+AL$15)&lt;Regelungszeit!$W$16,Regelungszeit!$X$15,IF(($AH148+AL$15)&lt;Regelungszeit!$W$17,Regelungszeit!$X$16,IF(($AH148+AL$15)&lt;Regelungszeit!$W$18,Regelungszeit!$X$17,IF(($AH148+AL$15)&lt;Regelungszeit!$W$19,Regelungszeit!$X$18,IF(($AH148+AL$15)&lt;Regelungszeit!$W$20,Regelungszeit!$X$19,IF(($AH148+AL$15)&lt;Regelungszeit!$W$21,Regelungszeit!$X$20,IF(($AH148+AL$15)&lt;Regelungszeit!$W$22,Regelungszeit!$X$21,IF(($AH148+AL$15)&lt;Regelungszeit!$W$23,Regelungszeit!$X$22,Regelungszeit!$X$23)))))))))</f>
        <v>#N/A</v>
      </c>
      <c r="AM148" s="81" t="e">
        <f>IF(($AH148+AM$15)&lt;Regelungszeit!$W$15,Regelungszeit!$X$14,IF(($AH148+AM$15)&lt;Regelungszeit!$W$16,Regelungszeit!$X$15,IF(($AH148+AM$15)&lt;Regelungszeit!$W$17,Regelungszeit!$X$16,IF(($AH148+AM$15)&lt;Regelungszeit!$W$18,Regelungszeit!$X$17,IF(($AH148+AM$15)&lt;Regelungszeit!$W$19,Regelungszeit!$X$18,IF(($AH148+AM$15)&lt;Regelungszeit!$W$20,Regelungszeit!$X$19,IF(($AH148+AM$15)&lt;Regelungszeit!$W$21,Regelungszeit!$X$20,IF(($AH148+AM$15)&lt;Regelungszeit!$W$22,Regelungszeit!$X$21,IF(($AH148+AM$15)&lt;Regelungszeit!$W$23,Regelungszeit!$X$22,Regelungszeit!$X$23)))))))))</f>
        <v>#N/A</v>
      </c>
      <c r="AN148" s="81" t="e">
        <f>IF(($AH148+AN$15)&lt;Regelungszeit!$W$15,Regelungszeit!$X$14,IF(($AH148+AN$15)&lt;Regelungszeit!$W$16,Regelungszeit!$X$15,IF(($AH148+AN$15)&lt;Regelungszeit!$W$17,Regelungszeit!$X$16,IF(($AH148+AN$15)&lt;Regelungszeit!$W$18,Regelungszeit!$X$17,IF(($AH148+AN$15)&lt;Regelungszeit!$W$19,Regelungszeit!$X$18,IF(($AH148+AN$15)&lt;Regelungszeit!$W$20,Regelungszeit!$X$19,IF(($AH148+AN$15)&lt;Regelungszeit!$W$21,Regelungszeit!$X$20,IF(($AH148+AN$15)&lt;Regelungszeit!$W$22,Regelungszeit!$X$21,IF(($AH148+AN$15)&lt;Regelungszeit!$W$23,Regelungszeit!$X$22,Regelungszeit!$X$23)))))))))</f>
        <v>#N/A</v>
      </c>
      <c r="AO148" s="81" t="e">
        <f>IF(($AH148+AO$15)&lt;Regelungszeit!$W$15,Regelungszeit!$X$14,IF(($AH148+AO$15)&lt;Regelungszeit!$W$16,Regelungszeit!$X$15,IF(($AH148+AO$15)&lt;Regelungszeit!$W$17,Regelungszeit!$X$16,IF(($AH148+AO$15)&lt;Regelungszeit!$W$18,Regelungszeit!$X$17,IF(($AH148+AO$15)&lt;Regelungszeit!$W$19,Regelungszeit!$X$18,IF(($AH148+AO$15)&lt;Regelungszeit!$W$20,Regelungszeit!$X$19,IF(($AH148+AO$15)&lt;Regelungszeit!$W$21,Regelungszeit!$X$20,IF(($AH148+AO$15)&lt;Regelungszeit!$W$22,Regelungszeit!$X$21,IF(($AH148+AO$15)&lt;Regelungszeit!$W$23,Regelungszeit!$X$22,Regelungszeit!$X$23)))))))))</f>
        <v>#N/A</v>
      </c>
      <c r="AP148" s="81" t="e">
        <f>IF(($AH148+AP$15)&lt;Regelungszeit!$W$15,Regelungszeit!$X$14,IF(($AH148+AP$15)&lt;Regelungszeit!$W$16,Regelungszeit!$X$15,IF(($AH148+AP$15)&lt;Regelungszeit!$W$17,Regelungszeit!$X$16,IF(($AH148+AP$15)&lt;Regelungszeit!$W$18,Regelungszeit!$X$17,IF(($AH148+AP$15)&lt;Regelungszeit!$W$19,Regelungszeit!$X$18,IF(($AH148+AP$15)&lt;Regelungszeit!$W$20,Regelungszeit!$X$19,IF(($AH148+AP$15)&lt;Regelungszeit!$W$21,Regelungszeit!$X$20,IF(($AH148+AP$15)&lt;Regelungszeit!$W$22,Regelungszeit!$X$21,IF(($AH148+AP$15)&lt;Regelungszeit!$W$23,Regelungszeit!$X$22,Regelungszeit!$X$23)))))))))</f>
        <v>#N/A</v>
      </c>
      <c r="AQ148" s="81" t="e">
        <f>IF(($AH148+AQ$15)&lt;Regelungszeit!$W$15,Regelungszeit!$X$14,IF(($AH148+AQ$15)&lt;Regelungszeit!$W$16,Regelungszeit!$X$15,IF(($AH148+AQ$15)&lt;Regelungszeit!$W$17,Regelungszeit!$X$16,IF(($AH148+AQ$15)&lt;Regelungszeit!$W$18,Regelungszeit!$X$17,IF(($AH148+AQ$15)&lt;Regelungszeit!$W$19,Regelungszeit!$X$18,IF(($AH148+AQ$15)&lt;Regelungszeit!$W$20,Regelungszeit!$X$19,IF(($AH148+AQ$15)&lt;Regelungszeit!$W$21,Regelungszeit!$X$20,IF(($AH148+AQ$15)&lt;Regelungszeit!$W$22,Regelungszeit!$X$21,IF(($AH148+AQ$15)&lt;Regelungszeit!$W$23,Regelungszeit!$X$22,Regelungszeit!$X$23)))))))))</f>
        <v>#N/A</v>
      </c>
      <c r="AR148" s="81" t="e">
        <f>IF(($AH148+AR$15)&lt;Regelungszeit!$W$15,Regelungszeit!$X$14,IF(($AH148+AR$15)&lt;Regelungszeit!$W$16,Regelungszeit!$X$15,IF(($AH148+AR$15)&lt;Regelungszeit!$W$17,Regelungszeit!$X$16,IF(($AH148+AR$15)&lt;Regelungszeit!$W$18,Regelungszeit!$X$17,IF(($AH148+AR$15)&lt;Regelungszeit!$W$19,Regelungszeit!$X$18,IF(($AH148+AR$15)&lt;Regelungszeit!$W$20,Regelungszeit!$X$19,IF(($AH148+AR$15)&lt;Regelungszeit!$W$21,Regelungszeit!$X$20,IF(($AH148+AR$15)&lt;Regelungszeit!$W$22,Regelungszeit!$X$21,IF(($AH148+AR$15)&lt;Regelungszeit!$W$23,Regelungszeit!$X$22,Regelungszeit!$X$23)))))))))</f>
        <v>#N/A</v>
      </c>
      <c r="AS148" s="81" t="e">
        <f>IF(($AH148+AS$15)&lt;Regelungszeit!$W$15,Regelungszeit!$X$14,IF(($AH148+AS$15)&lt;Regelungszeit!$W$16,Regelungszeit!$X$15,IF(($AH148+AS$15)&lt;Regelungszeit!$W$17,Regelungszeit!$X$16,IF(($AH148+AS$15)&lt;Regelungszeit!$W$18,Regelungszeit!$X$17,IF(($AH148+AS$15)&lt;Regelungszeit!$W$19,Regelungszeit!$X$18,IF(($AH148+AS$15)&lt;Regelungszeit!$W$20,Regelungszeit!$X$19,IF(($AH148+AS$15)&lt;Regelungszeit!$W$21,Regelungszeit!$X$20,IF(($AH148+AS$15)&lt;Regelungszeit!$W$22,Regelungszeit!$X$21,IF(($AH148+AS$15)&lt;Regelungszeit!$W$23,Regelungszeit!$X$22,Regelungszeit!$X$23)))))))))</f>
        <v>#N/A</v>
      </c>
      <c r="AT148" s="81" t="e">
        <f>IF(($AH148+AT$15)&lt;Regelungszeit!$W$15,Regelungszeit!$X$14,IF(($AH148+AT$15)&lt;Regelungszeit!$W$16,Regelungszeit!$X$15,IF(($AH148+AT$15)&lt;Regelungszeit!$W$17,Regelungszeit!$X$16,IF(($AH148+AT$15)&lt;Regelungszeit!$W$18,Regelungszeit!$X$17,IF(($AH148+AT$15)&lt;Regelungszeit!$W$19,Regelungszeit!$X$18,IF(($AH148+AT$15)&lt;Regelungszeit!$W$20,Regelungszeit!$X$19,IF(($AH148+AT$15)&lt;Regelungszeit!$W$21,Regelungszeit!$X$20,IF(($AH148+AT$15)&lt;Regelungszeit!$W$22,Regelungszeit!$X$21,IF(($AH148+AT$15)&lt;Regelungszeit!$W$23,Regelungszeit!$X$22,Regelungszeit!$X$23)))))))))</f>
        <v>#N/A</v>
      </c>
      <c r="AU148" s="81" t="e">
        <f>IF(($AH148+AU$15)&lt;Regelungszeit!$W$15,Regelungszeit!$X$14,IF(($AH148+AU$15)&lt;Regelungszeit!$W$16,Regelungszeit!$X$15,IF(($AH148+AU$15)&lt;Regelungszeit!$W$17,Regelungszeit!$X$16,IF(($AH148+AU$15)&lt;Regelungszeit!$W$18,Regelungszeit!$X$17,IF(($AH148+AU$15)&lt;Regelungszeit!$W$19,Regelungszeit!$X$18,IF(($AH148+AU$15)&lt;Regelungszeit!$W$20,Regelungszeit!$X$19,IF(($AH148+AU$15)&lt;Regelungszeit!$W$21,Regelungszeit!$X$20,IF(($AH148+AU$15)&lt;Regelungszeit!$W$22,Regelungszeit!$X$21,IF(($AH148+AU$15)&lt;Regelungszeit!$W$23,Regelungszeit!$X$22,Regelungszeit!$X$23)))))))))</f>
        <v>#N/A</v>
      </c>
      <c r="AV148" s="81" t="e">
        <f>IF(($AH148+AV$15)&lt;Regelungszeit!$W$15,Regelungszeit!$X$14,IF(($AH148+AV$15)&lt;Regelungszeit!$W$16,Regelungszeit!$X$15,IF(($AH148+AV$15)&lt;Regelungszeit!$W$17,Regelungszeit!$X$16,IF(($AH148+AV$15)&lt;Regelungszeit!$W$18,Regelungszeit!$X$17,IF(($AH148+AV$15)&lt;Regelungszeit!$W$19,Regelungszeit!$X$18,IF(($AH148+AV$15)&lt;Regelungszeit!$W$20,Regelungszeit!$X$19,IF(($AH148+AV$15)&lt;Regelungszeit!$W$21,Regelungszeit!$X$20,IF(($AH148+AV$15)&lt;Regelungszeit!$W$22,Regelungszeit!$X$21,IF(($AH148+AV$15)&lt;Regelungszeit!$W$23,Regelungszeit!$X$22,Regelungszeit!$X$23)))))))))</f>
        <v>#N/A</v>
      </c>
      <c r="AW148" s="81" t="e">
        <f>IF(($AH148+AW$15)&lt;Regelungszeit!$W$15,Regelungszeit!$X$14,IF(($AH148+AW$15)&lt;Regelungszeit!$W$16,Regelungszeit!$X$15,IF(($AH148+AW$15)&lt;Regelungszeit!$W$17,Regelungszeit!$X$16,IF(($AH148+AW$15)&lt;Regelungszeit!$W$18,Regelungszeit!$X$17,IF(($AH148+AW$15)&lt;Regelungszeit!$W$19,Regelungszeit!$X$18,IF(($AH148+AW$15)&lt;Regelungszeit!$W$20,Regelungszeit!$X$19,IF(($AH148+AW$15)&lt;Regelungszeit!$W$21,Regelungszeit!$X$20,IF(($AH148+AW$15)&lt;Regelungszeit!$W$22,Regelungszeit!$X$21,IF(($AH148+AW$15)&lt;Regelungszeit!$W$23,Regelungszeit!$X$22,Regelungszeit!$X$23)))))))))</f>
        <v>#N/A</v>
      </c>
      <c r="AX148" s="82" t="e">
        <f t="shared" si="50"/>
        <v>#N/A</v>
      </c>
    </row>
    <row r="149" spans="1:50">
      <c r="A149" s="56" t="e">
        <f>IF(B149=Regelungszeit!$F$31,"Ende Regelung",IF(B149=Regelungszeit!$F$32,"Ende Hochfahrrampe",""))</f>
        <v>#N/A</v>
      </c>
      <c r="B149" s="57">
        <v>135</v>
      </c>
      <c r="C149" s="58" t="e">
        <f t="shared" si="34"/>
        <v>#N/A</v>
      </c>
      <c r="D149" s="59" t="e">
        <f t="shared" si="35"/>
        <v>#N/A</v>
      </c>
      <c r="E149" s="155"/>
      <c r="F149" s="247" t="e">
        <f>MATCH(INT(C149),Zuteilung!A:A,0)</f>
        <v>#N/A</v>
      </c>
      <c r="G149" s="61" t="e">
        <f>IF(OR(C149&lt;INDEX(Zuteilung!C:C,F149),C149&gt;INDEX(Zuteilung!D:D,F149)),FALSE,TRUE)</f>
        <v>#N/A</v>
      </c>
      <c r="H149" s="60" t="e">
        <f>IF(B149&lt;=Regelungszeit!$F$32,H148+Regelungszeit!$F$28,"")</f>
        <v>#N/A</v>
      </c>
      <c r="I149" s="60"/>
      <c r="J149" s="60"/>
      <c r="K149" s="60"/>
      <c r="L149" s="61" t="e">
        <f t="shared" si="41"/>
        <v>#N/A</v>
      </c>
      <c r="M149" s="106" t="e">
        <f t="shared" si="43"/>
        <v>#N/A</v>
      </c>
      <c r="N149" s="61" t="e">
        <f>IF(M149="","",IF(M149=1,0,IF(M149=1,0,Dateneingabe!$G$10*M149)))</f>
        <v>#N/A</v>
      </c>
      <c r="O149" s="252">
        <f t="shared" si="47"/>
        <v>0</v>
      </c>
      <c r="P149" s="63">
        <f>IF(O149="","",O149*(Dateneingabe!$G$10/100))</f>
        <v>0</v>
      </c>
      <c r="Q149" s="63">
        <f t="shared" si="48"/>
        <v>0</v>
      </c>
      <c r="R149" s="63" t="e">
        <f>IF(C149="","",IF(Dateneingabe!$G$17&lt;40909,Zeitreihe!P149,Zeitreihe!Q149))</f>
        <v>#N/A</v>
      </c>
      <c r="S149" s="68" t="str">
        <f>IF($T$14=0,"",IF(H149="","",IF(E149="","Ist-Arbeit fehlt",IF(L149&gt;Dateneingabe!$G$8,"Ist-Arbeit unplausibel",""))))</f>
        <v/>
      </c>
      <c r="T149" s="30">
        <f t="shared" si="42"/>
        <v>0</v>
      </c>
      <c r="U149" s="30">
        <f t="shared" si="44"/>
        <v>0</v>
      </c>
      <c r="X149" s="80"/>
      <c r="Y149" s="79"/>
      <c r="Z149" s="81"/>
      <c r="AA149" s="81"/>
      <c r="AB149" s="81"/>
      <c r="AC149" s="81"/>
      <c r="AD149" s="81"/>
      <c r="AE149" s="81"/>
      <c r="AF149" s="30" t="e">
        <f t="shared" si="45"/>
        <v>#N/A</v>
      </c>
      <c r="AG149" s="80" t="e">
        <f t="shared" si="49"/>
        <v>#N/A</v>
      </c>
      <c r="AH149" s="79" t="e">
        <f t="shared" si="46"/>
        <v>#N/A</v>
      </c>
      <c r="AI149" s="81" t="e">
        <f>IF(($AH149+AI$15)&lt;Regelungszeit!$W$15,Regelungszeit!$X$14,IF(($AH149+AI$15)&lt;Regelungszeit!$W$16,Regelungszeit!$X$15,IF(($AH149+AI$15)&lt;Regelungszeit!$W$17,Regelungszeit!$X$16,IF(($AH149+AI$15)&lt;Regelungszeit!$W$18,Regelungszeit!$X$17,IF(($AH149+AI$15)&lt;Regelungszeit!$W$19,Regelungszeit!$X$18,IF(($AH149+AI$15)&lt;Regelungszeit!$W$20,Regelungszeit!$X$19,IF(($AH149+AI$15)&lt;Regelungszeit!$W$21,Regelungszeit!$X$20,IF(($AH149+AI$15)&lt;Regelungszeit!$W$22,Regelungszeit!$X$21,IF(($AH149+AI$15)&lt;Regelungszeit!$W$23,Regelungszeit!$X$22,Regelungszeit!$X$23)))))))))</f>
        <v>#N/A</v>
      </c>
      <c r="AJ149" s="81" t="e">
        <f>IF(($AH149+AJ$15)&lt;Regelungszeit!$W$15,Regelungszeit!$X$14,IF(($AH149+AJ$15)&lt;Regelungszeit!$W$16,Regelungszeit!$X$15,IF(($AH149+AJ$15)&lt;Regelungszeit!$W$17,Regelungszeit!$X$16,IF(($AH149+AJ$15)&lt;Regelungszeit!$W$18,Regelungszeit!$X$17,IF(($AH149+AJ$15)&lt;Regelungszeit!$W$19,Regelungszeit!$X$18,IF(($AH149+AJ$15)&lt;Regelungszeit!$W$20,Regelungszeit!$X$19,IF(($AH149+AJ$15)&lt;Regelungszeit!$W$21,Regelungszeit!$X$20,IF(($AH149+AJ$15)&lt;Regelungszeit!$W$22,Regelungszeit!$X$21,IF(($AH149+AJ$15)&lt;Regelungszeit!$W$23,Regelungszeit!$X$22,Regelungszeit!$X$23)))))))))</f>
        <v>#N/A</v>
      </c>
      <c r="AK149" s="81" t="e">
        <f>IF(($AH149+AK$15)&lt;Regelungszeit!$W$15,Regelungszeit!$X$14,IF(($AH149+AK$15)&lt;Regelungszeit!$W$16,Regelungszeit!$X$15,IF(($AH149+AK$15)&lt;Regelungszeit!$W$17,Regelungszeit!$X$16,IF(($AH149+AK$15)&lt;Regelungszeit!$W$18,Regelungszeit!$X$17,IF(($AH149+AK$15)&lt;Regelungszeit!$W$19,Regelungszeit!$X$18,IF(($AH149+AK$15)&lt;Regelungszeit!$W$20,Regelungszeit!$X$19,IF(($AH149+AK$15)&lt;Regelungszeit!$W$21,Regelungszeit!$X$20,IF(($AH149+AK$15)&lt;Regelungszeit!$W$22,Regelungszeit!$X$21,IF(($AH149+AK$15)&lt;Regelungszeit!$W$23,Regelungszeit!$X$22,Regelungszeit!$X$23)))))))))</f>
        <v>#N/A</v>
      </c>
      <c r="AL149" s="81" t="e">
        <f>IF(($AH149+AL$15)&lt;Regelungszeit!$W$15,Regelungszeit!$X$14,IF(($AH149+AL$15)&lt;Regelungszeit!$W$16,Regelungszeit!$X$15,IF(($AH149+AL$15)&lt;Regelungszeit!$W$17,Regelungszeit!$X$16,IF(($AH149+AL$15)&lt;Regelungszeit!$W$18,Regelungszeit!$X$17,IF(($AH149+AL$15)&lt;Regelungszeit!$W$19,Regelungszeit!$X$18,IF(($AH149+AL$15)&lt;Regelungszeit!$W$20,Regelungszeit!$X$19,IF(($AH149+AL$15)&lt;Regelungszeit!$W$21,Regelungszeit!$X$20,IF(($AH149+AL$15)&lt;Regelungszeit!$W$22,Regelungszeit!$X$21,IF(($AH149+AL$15)&lt;Regelungszeit!$W$23,Regelungszeit!$X$22,Regelungszeit!$X$23)))))))))</f>
        <v>#N/A</v>
      </c>
      <c r="AM149" s="81" t="e">
        <f>IF(($AH149+AM$15)&lt;Regelungszeit!$W$15,Regelungszeit!$X$14,IF(($AH149+AM$15)&lt;Regelungszeit!$W$16,Regelungszeit!$X$15,IF(($AH149+AM$15)&lt;Regelungszeit!$W$17,Regelungszeit!$X$16,IF(($AH149+AM$15)&lt;Regelungszeit!$W$18,Regelungszeit!$X$17,IF(($AH149+AM$15)&lt;Regelungszeit!$W$19,Regelungszeit!$X$18,IF(($AH149+AM$15)&lt;Regelungszeit!$W$20,Regelungszeit!$X$19,IF(($AH149+AM$15)&lt;Regelungszeit!$W$21,Regelungszeit!$X$20,IF(($AH149+AM$15)&lt;Regelungszeit!$W$22,Regelungszeit!$X$21,IF(($AH149+AM$15)&lt;Regelungszeit!$W$23,Regelungszeit!$X$22,Regelungszeit!$X$23)))))))))</f>
        <v>#N/A</v>
      </c>
      <c r="AN149" s="81" t="e">
        <f>IF(($AH149+AN$15)&lt;Regelungszeit!$W$15,Regelungszeit!$X$14,IF(($AH149+AN$15)&lt;Regelungszeit!$W$16,Regelungszeit!$X$15,IF(($AH149+AN$15)&lt;Regelungszeit!$W$17,Regelungszeit!$X$16,IF(($AH149+AN$15)&lt;Regelungszeit!$W$18,Regelungszeit!$X$17,IF(($AH149+AN$15)&lt;Regelungszeit!$W$19,Regelungszeit!$X$18,IF(($AH149+AN$15)&lt;Regelungszeit!$W$20,Regelungszeit!$X$19,IF(($AH149+AN$15)&lt;Regelungszeit!$W$21,Regelungszeit!$X$20,IF(($AH149+AN$15)&lt;Regelungszeit!$W$22,Regelungszeit!$X$21,IF(($AH149+AN$15)&lt;Regelungszeit!$W$23,Regelungszeit!$X$22,Regelungszeit!$X$23)))))))))</f>
        <v>#N/A</v>
      </c>
      <c r="AO149" s="81" t="e">
        <f>IF(($AH149+AO$15)&lt;Regelungszeit!$W$15,Regelungszeit!$X$14,IF(($AH149+AO$15)&lt;Regelungszeit!$W$16,Regelungszeit!$X$15,IF(($AH149+AO$15)&lt;Regelungszeit!$W$17,Regelungszeit!$X$16,IF(($AH149+AO$15)&lt;Regelungszeit!$W$18,Regelungszeit!$X$17,IF(($AH149+AO$15)&lt;Regelungszeit!$W$19,Regelungszeit!$X$18,IF(($AH149+AO$15)&lt;Regelungszeit!$W$20,Regelungszeit!$X$19,IF(($AH149+AO$15)&lt;Regelungszeit!$W$21,Regelungszeit!$X$20,IF(($AH149+AO$15)&lt;Regelungszeit!$W$22,Regelungszeit!$X$21,IF(($AH149+AO$15)&lt;Regelungszeit!$W$23,Regelungszeit!$X$22,Regelungszeit!$X$23)))))))))</f>
        <v>#N/A</v>
      </c>
      <c r="AP149" s="81" t="e">
        <f>IF(($AH149+AP$15)&lt;Regelungszeit!$W$15,Regelungszeit!$X$14,IF(($AH149+AP$15)&lt;Regelungszeit!$W$16,Regelungszeit!$X$15,IF(($AH149+AP$15)&lt;Regelungszeit!$W$17,Regelungszeit!$X$16,IF(($AH149+AP$15)&lt;Regelungszeit!$W$18,Regelungszeit!$X$17,IF(($AH149+AP$15)&lt;Regelungszeit!$W$19,Regelungszeit!$X$18,IF(($AH149+AP$15)&lt;Regelungszeit!$W$20,Regelungszeit!$X$19,IF(($AH149+AP$15)&lt;Regelungszeit!$W$21,Regelungszeit!$X$20,IF(($AH149+AP$15)&lt;Regelungszeit!$W$22,Regelungszeit!$X$21,IF(($AH149+AP$15)&lt;Regelungszeit!$W$23,Regelungszeit!$X$22,Regelungszeit!$X$23)))))))))</f>
        <v>#N/A</v>
      </c>
      <c r="AQ149" s="81" t="e">
        <f>IF(($AH149+AQ$15)&lt;Regelungszeit!$W$15,Regelungszeit!$X$14,IF(($AH149+AQ$15)&lt;Regelungszeit!$W$16,Regelungszeit!$X$15,IF(($AH149+AQ$15)&lt;Regelungszeit!$W$17,Regelungszeit!$X$16,IF(($AH149+AQ$15)&lt;Regelungszeit!$W$18,Regelungszeit!$X$17,IF(($AH149+AQ$15)&lt;Regelungszeit!$W$19,Regelungszeit!$X$18,IF(($AH149+AQ$15)&lt;Regelungszeit!$W$20,Regelungszeit!$X$19,IF(($AH149+AQ$15)&lt;Regelungszeit!$W$21,Regelungszeit!$X$20,IF(($AH149+AQ$15)&lt;Regelungszeit!$W$22,Regelungszeit!$X$21,IF(($AH149+AQ$15)&lt;Regelungszeit!$W$23,Regelungszeit!$X$22,Regelungszeit!$X$23)))))))))</f>
        <v>#N/A</v>
      </c>
      <c r="AR149" s="81" t="e">
        <f>IF(($AH149+AR$15)&lt;Regelungszeit!$W$15,Regelungszeit!$X$14,IF(($AH149+AR$15)&lt;Regelungszeit!$W$16,Regelungszeit!$X$15,IF(($AH149+AR$15)&lt;Regelungszeit!$W$17,Regelungszeit!$X$16,IF(($AH149+AR$15)&lt;Regelungszeit!$W$18,Regelungszeit!$X$17,IF(($AH149+AR$15)&lt;Regelungszeit!$W$19,Regelungszeit!$X$18,IF(($AH149+AR$15)&lt;Regelungszeit!$W$20,Regelungszeit!$X$19,IF(($AH149+AR$15)&lt;Regelungszeit!$W$21,Regelungszeit!$X$20,IF(($AH149+AR$15)&lt;Regelungszeit!$W$22,Regelungszeit!$X$21,IF(($AH149+AR$15)&lt;Regelungszeit!$W$23,Regelungszeit!$X$22,Regelungszeit!$X$23)))))))))</f>
        <v>#N/A</v>
      </c>
      <c r="AS149" s="81" t="e">
        <f>IF(($AH149+AS$15)&lt;Regelungszeit!$W$15,Regelungszeit!$X$14,IF(($AH149+AS$15)&lt;Regelungszeit!$W$16,Regelungszeit!$X$15,IF(($AH149+AS$15)&lt;Regelungszeit!$W$17,Regelungszeit!$X$16,IF(($AH149+AS$15)&lt;Regelungszeit!$W$18,Regelungszeit!$X$17,IF(($AH149+AS$15)&lt;Regelungszeit!$W$19,Regelungszeit!$X$18,IF(($AH149+AS$15)&lt;Regelungszeit!$W$20,Regelungszeit!$X$19,IF(($AH149+AS$15)&lt;Regelungszeit!$W$21,Regelungszeit!$X$20,IF(($AH149+AS$15)&lt;Regelungszeit!$W$22,Regelungszeit!$X$21,IF(($AH149+AS$15)&lt;Regelungszeit!$W$23,Regelungszeit!$X$22,Regelungszeit!$X$23)))))))))</f>
        <v>#N/A</v>
      </c>
      <c r="AT149" s="81" t="e">
        <f>IF(($AH149+AT$15)&lt;Regelungszeit!$W$15,Regelungszeit!$X$14,IF(($AH149+AT$15)&lt;Regelungszeit!$W$16,Regelungszeit!$X$15,IF(($AH149+AT$15)&lt;Regelungszeit!$W$17,Regelungszeit!$X$16,IF(($AH149+AT$15)&lt;Regelungszeit!$W$18,Regelungszeit!$X$17,IF(($AH149+AT$15)&lt;Regelungszeit!$W$19,Regelungszeit!$X$18,IF(($AH149+AT$15)&lt;Regelungszeit!$W$20,Regelungszeit!$X$19,IF(($AH149+AT$15)&lt;Regelungszeit!$W$21,Regelungszeit!$X$20,IF(($AH149+AT$15)&lt;Regelungszeit!$W$22,Regelungszeit!$X$21,IF(($AH149+AT$15)&lt;Regelungszeit!$W$23,Regelungszeit!$X$22,Regelungszeit!$X$23)))))))))</f>
        <v>#N/A</v>
      </c>
      <c r="AU149" s="81" t="e">
        <f>IF(($AH149+AU$15)&lt;Regelungszeit!$W$15,Regelungszeit!$X$14,IF(($AH149+AU$15)&lt;Regelungszeit!$W$16,Regelungszeit!$X$15,IF(($AH149+AU$15)&lt;Regelungszeit!$W$17,Regelungszeit!$X$16,IF(($AH149+AU$15)&lt;Regelungszeit!$W$18,Regelungszeit!$X$17,IF(($AH149+AU$15)&lt;Regelungszeit!$W$19,Regelungszeit!$X$18,IF(($AH149+AU$15)&lt;Regelungszeit!$W$20,Regelungszeit!$X$19,IF(($AH149+AU$15)&lt;Regelungszeit!$W$21,Regelungszeit!$X$20,IF(($AH149+AU$15)&lt;Regelungszeit!$W$22,Regelungszeit!$X$21,IF(($AH149+AU$15)&lt;Regelungszeit!$W$23,Regelungszeit!$X$22,Regelungszeit!$X$23)))))))))</f>
        <v>#N/A</v>
      </c>
      <c r="AV149" s="81" t="e">
        <f>IF(($AH149+AV$15)&lt;Regelungszeit!$W$15,Regelungszeit!$X$14,IF(($AH149+AV$15)&lt;Regelungszeit!$W$16,Regelungszeit!$X$15,IF(($AH149+AV$15)&lt;Regelungszeit!$W$17,Regelungszeit!$X$16,IF(($AH149+AV$15)&lt;Regelungszeit!$W$18,Regelungszeit!$X$17,IF(($AH149+AV$15)&lt;Regelungszeit!$W$19,Regelungszeit!$X$18,IF(($AH149+AV$15)&lt;Regelungszeit!$W$20,Regelungszeit!$X$19,IF(($AH149+AV$15)&lt;Regelungszeit!$W$21,Regelungszeit!$X$20,IF(($AH149+AV$15)&lt;Regelungszeit!$W$22,Regelungszeit!$X$21,IF(($AH149+AV$15)&lt;Regelungszeit!$W$23,Regelungszeit!$X$22,Regelungszeit!$X$23)))))))))</f>
        <v>#N/A</v>
      </c>
      <c r="AW149" s="81" t="e">
        <f>IF(($AH149+AW$15)&lt;Regelungszeit!$W$15,Regelungszeit!$X$14,IF(($AH149+AW$15)&lt;Regelungszeit!$W$16,Regelungszeit!$X$15,IF(($AH149+AW$15)&lt;Regelungszeit!$W$17,Regelungszeit!$X$16,IF(($AH149+AW$15)&lt;Regelungszeit!$W$18,Regelungszeit!$X$17,IF(($AH149+AW$15)&lt;Regelungszeit!$W$19,Regelungszeit!$X$18,IF(($AH149+AW$15)&lt;Regelungszeit!$W$20,Regelungszeit!$X$19,IF(($AH149+AW$15)&lt;Regelungszeit!$W$21,Regelungszeit!$X$20,IF(($AH149+AW$15)&lt;Regelungszeit!$W$22,Regelungszeit!$X$21,IF(($AH149+AW$15)&lt;Regelungszeit!$W$23,Regelungszeit!$X$22,Regelungszeit!$X$23)))))))))</f>
        <v>#N/A</v>
      </c>
      <c r="AX149" s="82" t="e">
        <f t="shared" si="50"/>
        <v>#N/A</v>
      </c>
    </row>
    <row r="150" spans="1:50">
      <c r="A150" s="56" t="e">
        <f>IF(B150=Regelungszeit!$F$31,"Ende Regelung",IF(B150=Regelungszeit!$F$32,"Ende Hochfahrrampe",""))</f>
        <v>#N/A</v>
      </c>
      <c r="B150" s="57">
        <v>136</v>
      </c>
      <c r="C150" s="58" t="e">
        <f t="shared" si="34"/>
        <v>#N/A</v>
      </c>
      <c r="D150" s="59" t="e">
        <f t="shared" si="35"/>
        <v>#N/A</v>
      </c>
      <c r="E150" s="155"/>
      <c r="F150" s="247" t="e">
        <f>MATCH(INT(C150),Zuteilung!A:A,0)</f>
        <v>#N/A</v>
      </c>
      <c r="G150" s="61" t="e">
        <f>IF(OR(C150&lt;INDEX(Zuteilung!C:C,F150),C150&gt;INDEX(Zuteilung!D:D,F150)),FALSE,TRUE)</f>
        <v>#N/A</v>
      </c>
      <c r="H150" s="60" t="e">
        <f>IF(B150&lt;=Regelungszeit!$F$32,H149+Regelungszeit!$F$28,"")</f>
        <v>#N/A</v>
      </c>
      <c r="I150" s="60"/>
      <c r="J150" s="60"/>
      <c r="K150" s="60"/>
      <c r="L150" s="61" t="e">
        <f t="shared" si="41"/>
        <v>#N/A</v>
      </c>
      <c r="M150" s="106" t="e">
        <f t="shared" si="43"/>
        <v>#N/A</v>
      </c>
      <c r="N150" s="61" t="e">
        <f>IF(M150="","",IF(M150=1,0,IF(M150=1,0,Dateneingabe!$G$10*M150)))</f>
        <v>#N/A</v>
      </c>
      <c r="O150" s="252">
        <f t="shared" si="47"/>
        <v>0</v>
      </c>
      <c r="P150" s="63">
        <f>IF(O150="","",O150*(Dateneingabe!$G$10/100))</f>
        <v>0</v>
      </c>
      <c r="Q150" s="63">
        <f t="shared" si="48"/>
        <v>0</v>
      </c>
      <c r="R150" s="63" t="e">
        <f>IF(C150="","",IF(Dateneingabe!$G$17&lt;40909,Zeitreihe!P150,Zeitreihe!Q150))</f>
        <v>#N/A</v>
      </c>
      <c r="S150" s="68" t="str">
        <f>IF($T$14=0,"",IF(H150="","",IF(E150="","Ist-Arbeit fehlt",IF(L150&gt;Dateneingabe!$G$8,"Ist-Arbeit unplausibel",""))))</f>
        <v/>
      </c>
      <c r="T150" s="30">
        <f t="shared" si="42"/>
        <v>0</v>
      </c>
      <c r="U150" s="30">
        <f t="shared" si="44"/>
        <v>0</v>
      </c>
      <c r="X150" s="80"/>
      <c r="Y150" s="79"/>
      <c r="Z150" s="81"/>
      <c r="AA150" s="81"/>
      <c r="AB150" s="81"/>
      <c r="AC150" s="81"/>
      <c r="AD150" s="81"/>
      <c r="AE150" s="81"/>
      <c r="AF150" s="30" t="e">
        <f t="shared" si="45"/>
        <v>#N/A</v>
      </c>
      <c r="AG150" s="80" t="e">
        <f t="shared" si="49"/>
        <v>#N/A</v>
      </c>
      <c r="AH150" s="79" t="e">
        <f t="shared" si="46"/>
        <v>#N/A</v>
      </c>
      <c r="AI150" s="81" t="e">
        <f>IF(($AH150+AI$15)&lt;Regelungszeit!$W$15,Regelungszeit!$X$14,IF(($AH150+AI$15)&lt;Regelungszeit!$W$16,Regelungszeit!$X$15,IF(($AH150+AI$15)&lt;Regelungszeit!$W$17,Regelungszeit!$X$16,IF(($AH150+AI$15)&lt;Regelungszeit!$W$18,Regelungszeit!$X$17,IF(($AH150+AI$15)&lt;Regelungszeit!$W$19,Regelungszeit!$X$18,IF(($AH150+AI$15)&lt;Regelungszeit!$W$20,Regelungszeit!$X$19,IF(($AH150+AI$15)&lt;Regelungszeit!$W$21,Regelungszeit!$X$20,IF(($AH150+AI$15)&lt;Regelungszeit!$W$22,Regelungszeit!$X$21,IF(($AH150+AI$15)&lt;Regelungszeit!$W$23,Regelungszeit!$X$22,Regelungszeit!$X$23)))))))))</f>
        <v>#N/A</v>
      </c>
      <c r="AJ150" s="81" t="e">
        <f>IF(($AH150+AJ$15)&lt;Regelungszeit!$W$15,Regelungszeit!$X$14,IF(($AH150+AJ$15)&lt;Regelungszeit!$W$16,Regelungszeit!$X$15,IF(($AH150+AJ$15)&lt;Regelungszeit!$W$17,Regelungszeit!$X$16,IF(($AH150+AJ$15)&lt;Regelungszeit!$W$18,Regelungszeit!$X$17,IF(($AH150+AJ$15)&lt;Regelungszeit!$W$19,Regelungszeit!$X$18,IF(($AH150+AJ$15)&lt;Regelungszeit!$W$20,Regelungszeit!$X$19,IF(($AH150+AJ$15)&lt;Regelungszeit!$W$21,Regelungszeit!$X$20,IF(($AH150+AJ$15)&lt;Regelungszeit!$W$22,Regelungszeit!$X$21,IF(($AH150+AJ$15)&lt;Regelungszeit!$W$23,Regelungszeit!$X$22,Regelungszeit!$X$23)))))))))</f>
        <v>#N/A</v>
      </c>
      <c r="AK150" s="81" t="e">
        <f>IF(($AH150+AK$15)&lt;Regelungszeit!$W$15,Regelungszeit!$X$14,IF(($AH150+AK$15)&lt;Regelungszeit!$W$16,Regelungszeit!$X$15,IF(($AH150+AK$15)&lt;Regelungszeit!$W$17,Regelungszeit!$X$16,IF(($AH150+AK$15)&lt;Regelungszeit!$W$18,Regelungszeit!$X$17,IF(($AH150+AK$15)&lt;Regelungszeit!$W$19,Regelungszeit!$X$18,IF(($AH150+AK$15)&lt;Regelungszeit!$W$20,Regelungszeit!$X$19,IF(($AH150+AK$15)&lt;Regelungszeit!$W$21,Regelungszeit!$X$20,IF(($AH150+AK$15)&lt;Regelungszeit!$W$22,Regelungszeit!$X$21,IF(($AH150+AK$15)&lt;Regelungszeit!$W$23,Regelungszeit!$X$22,Regelungszeit!$X$23)))))))))</f>
        <v>#N/A</v>
      </c>
      <c r="AL150" s="81" t="e">
        <f>IF(($AH150+AL$15)&lt;Regelungszeit!$W$15,Regelungszeit!$X$14,IF(($AH150+AL$15)&lt;Regelungszeit!$W$16,Regelungszeit!$X$15,IF(($AH150+AL$15)&lt;Regelungszeit!$W$17,Regelungszeit!$X$16,IF(($AH150+AL$15)&lt;Regelungszeit!$W$18,Regelungszeit!$X$17,IF(($AH150+AL$15)&lt;Regelungszeit!$W$19,Regelungszeit!$X$18,IF(($AH150+AL$15)&lt;Regelungszeit!$W$20,Regelungszeit!$X$19,IF(($AH150+AL$15)&lt;Regelungszeit!$W$21,Regelungszeit!$X$20,IF(($AH150+AL$15)&lt;Regelungszeit!$W$22,Regelungszeit!$X$21,IF(($AH150+AL$15)&lt;Regelungszeit!$W$23,Regelungszeit!$X$22,Regelungszeit!$X$23)))))))))</f>
        <v>#N/A</v>
      </c>
      <c r="AM150" s="81" t="e">
        <f>IF(($AH150+AM$15)&lt;Regelungszeit!$W$15,Regelungszeit!$X$14,IF(($AH150+AM$15)&lt;Regelungszeit!$W$16,Regelungszeit!$X$15,IF(($AH150+AM$15)&lt;Regelungszeit!$W$17,Regelungszeit!$X$16,IF(($AH150+AM$15)&lt;Regelungszeit!$W$18,Regelungszeit!$X$17,IF(($AH150+AM$15)&lt;Regelungszeit!$W$19,Regelungszeit!$X$18,IF(($AH150+AM$15)&lt;Regelungszeit!$W$20,Regelungszeit!$X$19,IF(($AH150+AM$15)&lt;Regelungszeit!$W$21,Regelungszeit!$X$20,IF(($AH150+AM$15)&lt;Regelungszeit!$W$22,Regelungszeit!$X$21,IF(($AH150+AM$15)&lt;Regelungszeit!$W$23,Regelungszeit!$X$22,Regelungszeit!$X$23)))))))))</f>
        <v>#N/A</v>
      </c>
      <c r="AN150" s="81" t="e">
        <f>IF(($AH150+AN$15)&lt;Regelungszeit!$W$15,Regelungszeit!$X$14,IF(($AH150+AN$15)&lt;Regelungszeit!$W$16,Regelungszeit!$X$15,IF(($AH150+AN$15)&lt;Regelungszeit!$W$17,Regelungszeit!$X$16,IF(($AH150+AN$15)&lt;Regelungszeit!$W$18,Regelungszeit!$X$17,IF(($AH150+AN$15)&lt;Regelungszeit!$W$19,Regelungszeit!$X$18,IF(($AH150+AN$15)&lt;Regelungszeit!$W$20,Regelungszeit!$X$19,IF(($AH150+AN$15)&lt;Regelungszeit!$W$21,Regelungszeit!$X$20,IF(($AH150+AN$15)&lt;Regelungszeit!$W$22,Regelungszeit!$X$21,IF(($AH150+AN$15)&lt;Regelungszeit!$W$23,Regelungszeit!$X$22,Regelungszeit!$X$23)))))))))</f>
        <v>#N/A</v>
      </c>
      <c r="AO150" s="81" t="e">
        <f>IF(($AH150+AO$15)&lt;Regelungszeit!$W$15,Regelungszeit!$X$14,IF(($AH150+AO$15)&lt;Regelungszeit!$W$16,Regelungszeit!$X$15,IF(($AH150+AO$15)&lt;Regelungszeit!$W$17,Regelungszeit!$X$16,IF(($AH150+AO$15)&lt;Regelungszeit!$W$18,Regelungszeit!$X$17,IF(($AH150+AO$15)&lt;Regelungszeit!$W$19,Regelungszeit!$X$18,IF(($AH150+AO$15)&lt;Regelungszeit!$W$20,Regelungszeit!$X$19,IF(($AH150+AO$15)&lt;Regelungszeit!$W$21,Regelungszeit!$X$20,IF(($AH150+AO$15)&lt;Regelungszeit!$W$22,Regelungszeit!$X$21,IF(($AH150+AO$15)&lt;Regelungszeit!$W$23,Regelungszeit!$X$22,Regelungszeit!$X$23)))))))))</f>
        <v>#N/A</v>
      </c>
      <c r="AP150" s="81" t="e">
        <f>IF(($AH150+AP$15)&lt;Regelungszeit!$W$15,Regelungszeit!$X$14,IF(($AH150+AP$15)&lt;Regelungszeit!$W$16,Regelungszeit!$X$15,IF(($AH150+AP$15)&lt;Regelungszeit!$W$17,Regelungszeit!$X$16,IF(($AH150+AP$15)&lt;Regelungszeit!$W$18,Regelungszeit!$X$17,IF(($AH150+AP$15)&lt;Regelungszeit!$W$19,Regelungszeit!$X$18,IF(($AH150+AP$15)&lt;Regelungszeit!$W$20,Regelungszeit!$X$19,IF(($AH150+AP$15)&lt;Regelungszeit!$W$21,Regelungszeit!$X$20,IF(($AH150+AP$15)&lt;Regelungszeit!$W$22,Regelungszeit!$X$21,IF(($AH150+AP$15)&lt;Regelungszeit!$W$23,Regelungszeit!$X$22,Regelungszeit!$X$23)))))))))</f>
        <v>#N/A</v>
      </c>
      <c r="AQ150" s="81" t="e">
        <f>IF(($AH150+AQ$15)&lt;Regelungszeit!$W$15,Regelungszeit!$X$14,IF(($AH150+AQ$15)&lt;Regelungszeit!$W$16,Regelungszeit!$X$15,IF(($AH150+AQ$15)&lt;Regelungszeit!$W$17,Regelungszeit!$X$16,IF(($AH150+AQ$15)&lt;Regelungszeit!$W$18,Regelungszeit!$X$17,IF(($AH150+AQ$15)&lt;Regelungszeit!$W$19,Regelungszeit!$X$18,IF(($AH150+AQ$15)&lt;Regelungszeit!$W$20,Regelungszeit!$X$19,IF(($AH150+AQ$15)&lt;Regelungszeit!$W$21,Regelungszeit!$X$20,IF(($AH150+AQ$15)&lt;Regelungszeit!$W$22,Regelungszeit!$X$21,IF(($AH150+AQ$15)&lt;Regelungszeit!$W$23,Regelungszeit!$X$22,Regelungszeit!$X$23)))))))))</f>
        <v>#N/A</v>
      </c>
      <c r="AR150" s="81" t="e">
        <f>IF(($AH150+AR$15)&lt;Regelungszeit!$W$15,Regelungszeit!$X$14,IF(($AH150+AR$15)&lt;Regelungszeit!$W$16,Regelungszeit!$X$15,IF(($AH150+AR$15)&lt;Regelungszeit!$W$17,Regelungszeit!$X$16,IF(($AH150+AR$15)&lt;Regelungszeit!$W$18,Regelungszeit!$X$17,IF(($AH150+AR$15)&lt;Regelungszeit!$W$19,Regelungszeit!$X$18,IF(($AH150+AR$15)&lt;Regelungszeit!$W$20,Regelungszeit!$X$19,IF(($AH150+AR$15)&lt;Regelungszeit!$W$21,Regelungszeit!$X$20,IF(($AH150+AR$15)&lt;Regelungszeit!$W$22,Regelungszeit!$X$21,IF(($AH150+AR$15)&lt;Regelungszeit!$W$23,Regelungszeit!$X$22,Regelungszeit!$X$23)))))))))</f>
        <v>#N/A</v>
      </c>
      <c r="AS150" s="81" t="e">
        <f>IF(($AH150+AS$15)&lt;Regelungszeit!$W$15,Regelungszeit!$X$14,IF(($AH150+AS$15)&lt;Regelungszeit!$W$16,Regelungszeit!$X$15,IF(($AH150+AS$15)&lt;Regelungszeit!$W$17,Regelungszeit!$X$16,IF(($AH150+AS$15)&lt;Regelungszeit!$W$18,Regelungszeit!$X$17,IF(($AH150+AS$15)&lt;Regelungszeit!$W$19,Regelungszeit!$X$18,IF(($AH150+AS$15)&lt;Regelungszeit!$W$20,Regelungszeit!$X$19,IF(($AH150+AS$15)&lt;Regelungszeit!$W$21,Regelungszeit!$X$20,IF(($AH150+AS$15)&lt;Regelungszeit!$W$22,Regelungszeit!$X$21,IF(($AH150+AS$15)&lt;Regelungszeit!$W$23,Regelungszeit!$X$22,Regelungszeit!$X$23)))))))))</f>
        <v>#N/A</v>
      </c>
      <c r="AT150" s="81" t="e">
        <f>IF(($AH150+AT$15)&lt;Regelungszeit!$W$15,Regelungszeit!$X$14,IF(($AH150+AT$15)&lt;Regelungszeit!$W$16,Regelungszeit!$X$15,IF(($AH150+AT$15)&lt;Regelungszeit!$W$17,Regelungszeit!$X$16,IF(($AH150+AT$15)&lt;Regelungszeit!$W$18,Regelungszeit!$X$17,IF(($AH150+AT$15)&lt;Regelungszeit!$W$19,Regelungszeit!$X$18,IF(($AH150+AT$15)&lt;Regelungszeit!$W$20,Regelungszeit!$X$19,IF(($AH150+AT$15)&lt;Regelungszeit!$W$21,Regelungszeit!$X$20,IF(($AH150+AT$15)&lt;Regelungszeit!$W$22,Regelungszeit!$X$21,IF(($AH150+AT$15)&lt;Regelungszeit!$W$23,Regelungszeit!$X$22,Regelungszeit!$X$23)))))))))</f>
        <v>#N/A</v>
      </c>
      <c r="AU150" s="81" t="e">
        <f>IF(($AH150+AU$15)&lt;Regelungszeit!$W$15,Regelungszeit!$X$14,IF(($AH150+AU$15)&lt;Regelungszeit!$W$16,Regelungszeit!$X$15,IF(($AH150+AU$15)&lt;Regelungszeit!$W$17,Regelungszeit!$X$16,IF(($AH150+AU$15)&lt;Regelungszeit!$W$18,Regelungszeit!$X$17,IF(($AH150+AU$15)&lt;Regelungszeit!$W$19,Regelungszeit!$X$18,IF(($AH150+AU$15)&lt;Regelungszeit!$W$20,Regelungszeit!$X$19,IF(($AH150+AU$15)&lt;Regelungszeit!$W$21,Regelungszeit!$X$20,IF(($AH150+AU$15)&lt;Regelungszeit!$W$22,Regelungszeit!$X$21,IF(($AH150+AU$15)&lt;Regelungszeit!$W$23,Regelungszeit!$X$22,Regelungszeit!$X$23)))))))))</f>
        <v>#N/A</v>
      </c>
      <c r="AV150" s="81" t="e">
        <f>IF(($AH150+AV$15)&lt;Regelungszeit!$W$15,Regelungszeit!$X$14,IF(($AH150+AV$15)&lt;Regelungszeit!$W$16,Regelungszeit!$X$15,IF(($AH150+AV$15)&lt;Regelungszeit!$W$17,Regelungszeit!$X$16,IF(($AH150+AV$15)&lt;Regelungszeit!$W$18,Regelungszeit!$X$17,IF(($AH150+AV$15)&lt;Regelungszeit!$W$19,Regelungszeit!$X$18,IF(($AH150+AV$15)&lt;Regelungszeit!$W$20,Regelungszeit!$X$19,IF(($AH150+AV$15)&lt;Regelungszeit!$W$21,Regelungszeit!$X$20,IF(($AH150+AV$15)&lt;Regelungszeit!$W$22,Regelungszeit!$X$21,IF(($AH150+AV$15)&lt;Regelungszeit!$W$23,Regelungszeit!$X$22,Regelungszeit!$X$23)))))))))</f>
        <v>#N/A</v>
      </c>
      <c r="AW150" s="81" t="e">
        <f>IF(($AH150+AW$15)&lt;Regelungszeit!$W$15,Regelungszeit!$X$14,IF(($AH150+AW$15)&lt;Regelungszeit!$W$16,Regelungszeit!$X$15,IF(($AH150+AW$15)&lt;Regelungszeit!$W$17,Regelungszeit!$X$16,IF(($AH150+AW$15)&lt;Regelungszeit!$W$18,Regelungszeit!$X$17,IF(($AH150+AW$15)&lt;Regelungszeit!$W$19,Regelungszeit!$X$18,IF(($AH150+AW$15)&lt;Regelungszeit!$W$20,Regelungszeit!$X$19,IF(($AH150+AW$15)&lt;Regelungszeit!$W$21,Regelungszeit!$X$20,IF(($AH150+AW$15)&lt;Regelungszeit!$W$22,Regelungszeit!$X$21,IF(($AH150+AW$15)&lt;Regelungszeit!$W$23,Regelungszeit!$X$22,Regelungszeit!$X$23)))))))))</f>
        <v>#N/A</v>
      </c>
      <c r="AX150" s="82" t="e">
        <f t="shared" si="50"/>
        <v>#N/A</v>
      </c>
    </row>
    <row r="151" spans="1:50">
      <c r="A151" s="56" t="e">
        <f>IF(B151=Regelungszeit!$F$31,"Ende Regelung",IF(B151=Regelungszeit!$F$32,"Ende Hochfahrrampe",""))</f>
        <v>#N/A</v>
      </c>
      <c r="B151" s="57">
        <v>137</v>
      </c>
      <c r="C151" s="58" t="e">
        <f t="shared" si="34"/>
        <v>#N/A</v>
      </c>
      <c r="D151" s="59" t="e">
        <f t="shared" si="35"/>
        <v>#N/A</v>
      </c>
      <c r="E151" s="155"/>
      <c r="F151" s="247" t="e">
        <f>MATCH(INT(C151),Zuteilung!A:A,0)</f>
        <v>#N/A</v>
      </c>
      <c r="G151" s="61" t="e">
        <f>IF(OR(C151&lt;INDEX(Zuteilung!C:C,F151),C151&gt;INDEX(Zuteilung!D:D,F151)),FALSE,TRUE)</f>
        <v>#N/A</v>
      </c>
      <c r="H151" s="60" t="e">
        <f>IF(B151&lt;=Regelungszeit!$F$32,H150+Regelungszeit!$F$28,"")</f>
        <v>#N/A</v>
      </c>
      <c r="I151" s="60"/>
      <c r="J151" s="60"/>
      <c r="K151" s="60"/>
      <c r="L151" s="61" t="e">
        <f t="shared" si="41"/>
        <v>#N/A</v>
      </c>
      <c r="M151" s="106" t="e">
        <f t="shared" si="43"/>
        <v>#N/A</v>
      </c>
      <c r="N151" s="61" t="e">
        <f>IF(M151="","",IF(M151=1,0,IF(M151=1,0,Dateneingabe!$G$10*M151)))</f>
        <v>#N/A</v>
      </c>
      <c r="O151" s="252">
        <f t="shared" si="47"/>
        <v>0</v>
      </c>
      <c r="P151" s="63">
        <f>IF(O151="","",O151*(Dateneingabe!$G$10/100))</f>
        <v>0</v>
      </c>
      <c r="Q151" s="63">
        <f t="shared" si="48"/>
        <v>0</v>
      </c>
      <c r="R151" s="63" t="e">
        <f>IF(C151="","",IF(Dateneingabe!$G$17&lt;40909,Zeitreihe!P151,Zeitreihe!Q151))</f>
        <v>#N/A</v>
      </c>
      <c r="S151" s="68" t="str">
        <f>IF($T$14=0,"",IF(H151="","",IF(E151="","Ist-Arbeit fehlt",IF(L151&gt;Dateneingabe!$G$8,"Ist-Arbeit unplausibel",""))))</f>
        <v/>
      </c>
      <c r="T151" s="30">
        <f t="shared" si="42"/>
        <v>0</v>
      </c>
      <c r="U151" s="30">
        <f t="shared" si="44"/>
        <v>0</v>
      </c>
      <c r="X151" s="80"/>
      <c r="Y151" s="79"/>
      <c r="Z151" s="81"/>
      <c r="AA151" s="81"/>
      <c r="AB151" s="81"/>
      <c r="AC151" s="81"/>
      <c r="AD151" s="81"/>
      <c r="AE151" s="81"/>
      <c r="AF151" s="30" t="e">
        <f t="shared" si="45"/>
        <v>#N/A</v>
      </c>
      <c r="AG151" s="80" t="e">
        <f t="shared" si="49"/>
        <v>#N/A</v>
      </c>
      <c r="AH151" s="79" t="e">
        <f t="shared" si="46"/>
        <v>#N/A</v>
      </c>
      <c r="AI151" s="81" t="e">
        <f>IF(($AH151+AI$15)&lt;Regelungszeit!$W$15,Regelungszeit!$X$14,IF(($AH151+AI$15)&lt;Regelungszeit!$W$16,Regelungszeit!$X$15,IF(($AH151+AI$15)&lt;Regelungszeit!$W$17,Regelungszeit!$X$16,IF(($AH151+AI$15)&lt;Regelungszeit!$W$18,Regelungszeit!$X$17,IF(($AH151+AI$15)&lt;Regelungszeit!$W$19,Regelungszeit!$X$18,IF(($AH151+AI$15)&lt;Regelungszeit!$W$20,Regelungszeit!$X$19,IF(($AH151+AI$15)&lt;Regelungszeit!$W$21,Regelungszeit!$X$20,IF(($AH151+AI$15)&lt;Regelungszeit!$W$22,Regelungszeit!$X$21,IF(($AH151+AI$15)&lt;Regelungszeit!$W$23,Regelungszeit!$X$22,Regelungszeit!$X$23)))))))))</f>
        <v>#N/A</v>
      </c>
      <c r="AJ151" s="81" t="e">
        <f>IF(($AH151+AJ$15)&lt;Regelungszeit!$W$15,Regelungszeit!$X$14,IF(($AH151+AJ$15)&lt;Regelungszeit!$W$16,Regelungszeit!$X$15,IF(($AH151+AJ$15)&lt;Regelungszeit!$W$17,Regelungszeit!$X$16,IF(($AH151+AJ$15)&lt;Regelungszeit!$W$18,Regelungszeit!$X$17,IF(($AH151+AJ$15)&lt;Regelungszeit!$W$19,Regelungszeit!$X$18,IF(($AH151+AJ$15)&lt;Regelungszeit!$W$20,Regelungszeit!$X$19,IF(($AH151+AJ$15)&lt;Regelungszeit!$W$21,Regelungszeit!$X$20,IF(($AH151+AJ$15)&lt;Regelungszeit!$W$22,Regelungszeit!$X$21,IF(($AH151+AJ$15)&lt;Regelungszeit!$W$23,Regelungszeit!$X$22,Regelungszeit!$X$23)))))))))</f>
        <v>#N/A</v>
      </c>
      <c r="AK151" s="81" t="e">
        <f>IF(($AH151+AK$15)&lt;Regelungszeit!$W$15,Regelungszeit!$X$14,IF(($AH151+AK$15)&lt;Regelungszeit!$W$16,Regelungszeit!$X$15,IF(($AH151+AK$15)&lt;Regelungszeit!$W$17,Regelungszeit!$X$16,IF(($AH151+AK$15)&lt;Regelungszeit!$W$18,Regelungszeit!$X$17,IF(($AH151+AK$15)&lt;Regelungszeit!$W$19,Regelungszeit!$X$18,IF(($AH151+AK$15)&lt;Regelungszeit!$W$20,Regelungszeit!$X$19,IF(($AH151+AK$15)&lt;Regelungszeit!$W$21,Regelungszeit!$X$20,IF(($AH151+AK$15)&lt;Regelungszeit!$W$22,Regelungszeit!$X$21,IF(($AH151+AK$15)&lt;Regelungszeit!$W$23,Regelungszeit!$X$22,Regelungszeit!$X$23)))))))))</f>
        <v>#N/A</v>
      </c>
      <c r="AL151" s="81" t="e">
        <f>IF(($AH151+AL$15)&lt;Regelungszeit!$W$15,Regelungszeit!$X$14,IF(($AH151+AL$15)&lt;Regelungszeit!$W$16,Regelungszeit!$X$15,IF(($AH151+AL$15)&lt;Regelungszeit!$W$17,Regelungszeit!$X$16,IF(($AH151+AL$15)&lt;Regelungszeit!$W$18,Regelungszeit!$X$17,IF(($AH151+AL$15)&lt;Regelungszeit!$W$19,Regelungszeit!$X$18,IF(($AH151+AL$15)&lt;Regelungszeit!$W$20,Regelungszeit!$X$19,IF(($AH151+AL$15)&lt;Regelungszeit!$W$21,Regelungszeit!$X$20,IF(($AH151+AL$15)&lt;Regelungszeit!$W$22,Regelungszeit!$X$21,IF(($AH151+AL$15)&lt;Regelungszeit!$W$23,Regelungszeit!$X$22,Regelungszeit!$X$23)))))))))</f>
        <v>#N/A</v>
      </c>
      <c r="AM151" s="81" t="e">
        <f>IF(($AH151+AM$15)&lt;Regelungszeit!$W$15,Regelungszeit!$X$14,IF(($AH151+AM$15)&lt;Regelungszeit!$W$16,Regelungszeit!$X$15,IF(($AH151+AM$15)&lt;Regelungszeit!$W$17,Regelungszeit!$X$16,IF(($AH151+AM$15)&lt;Regelungszeit!$W$18,Regelungszeit!$X$17,IF(($AH151+AM$15)&lt;Regelungszeit!$W$19,Regelungszeit!$X$18,IF(($AH151+AM$15)&lt;Regelungszeit!$W$20,Regelungszeit!$X$19,IF(($AH151+AM$15)&lt;Regelungszeit!$W$21,Regelungszeit!$X$20,IF(($AH151+AM$15)&lt;Regelungszeit!$W$22,Regelungszeit!$X$21,IF(($AH151+AM$15)&lt;Regelungszeit!$W$23,Regelungszeit!$X$22,Regelungszeit!$X$23)))))))))</f>
        <v>#N/A</v>
      </c>
      <c r="AN151" s="81" t="e">
        <f>IF(($AH151+AN$15)&lt;Regelungszeit!$W$15,Regelungszeit!$X$14,IF(($AH151+AN$15)&lt;Regelungszeit!$W$16,Regelungszeit!$X$15,IF(($AH151+AN$15)&lt;Regelungszeit!$W$17,Regelungszeit!$X$16,IF(($AH151+AN$15)&lt;Regelungszeit!$W$18,Regelungszeit!$X$17,IF(($AH151+AN$15)&lt;Regelungszeit!$W$19,Regelungszeit!$X$18,IF(($AH151+AN$15)&lt;Regelungszeit!$W$20,Regelungszeit!$X$19,IF(($AH151+AN$15)&lt;Regelungszeit!$W$21,Regelungszeit!$X$20,IF(($AH151+AN$15)&lt;Regelungszeit!$W$22,Regelungszeit!$X$21,IF(($AH151+AN$15)&lt;Regelungszeit!$W$23,Regelungszeit!$X$22,Regelungszeit!$X$23)))))))))</f>
        <v>#N/A</v>
      </c>
      <c r="AO151" s="81" t="e">
        <f>IF(($AH151+AO$15)&lt;Regelungszeit!$W$15,Regelungszeit!$X$14,IF(($AH151+AO$15)&lt;Regelungszeit!$W$16,Regelungszeit!$X$15,IF(($AH151+AO$15)&lt;Regelungszeit!$W$17,Regelungszeit!$X$16,IF(($AH151+AO$15)&lt;Regelungszeit!$W$18,Regelungszeit!$X$17,IF(($AH151+AO$15)&lt;Regelungszeit!$W$19,Regelungszeit!$X$18,IF(($AH151+AO$15)&lt;Regelungszeit!$W$20,Regelungszeit!$X$19,IF(($AH151+AO$15)&lt;Regelungszeit!$W$21,Regelungszeit!$X$20,IF(($AH151+AO$15)&lt;Regelungszeit!$W$22,Regelungszeit!$X$21,IF(($AH151+AO$15)&lt;Regelungszeit!$W$23,Regelungszeit!$X$22,Regelungszeit!$X$23)))))))))</f>
        <v>#N/A</v>
      </c>
      <c r="AP151" s="81" t="e">
        <f>IF(($AH151+AP$15)&lt;Regelungszeit!$W$15,Regelungszeit!$X$14,IF(($AH151+AP$15)&lt;Regelungszeit!$W$16,Regelungszeit!$X$15,IF(($AH151+AP$15)&lt;Regelungszeit!$W$17,Regelungszeit!$X$16,IF(($AH151+AP$15)&lt;Regelungszeit!$W$18,Regelungszeit!$X$17,IF(($AH151+AP$15)&lt;Regelungszeit!$W$19,Regelungszeit!$X$18,IF(($AH151+AP$15)&lt;Regelungszeit!$W$20,Regelungszeit!$X$19,IF(($AH151+AP$15)&lt;Regelungszeit!$W$21,Regelungszeit!$X$20,IF(($AH151+AP$15)&lt;Regelungszeit!$W$22,Regelungszeit!$X$21,IF(($AH151+AP$15)&lt;Regelungszeit!$W$23,Regelungszeit!$X$22,Regelungszeit!$X$23)))))))))</f>
        <v>#N/A</v>
      </c>
      <c r="AQ151" s="81" t="e">
        <f>IF(($AH151+AQ$15)&lt;Regelungszeit!$W$15,Regelungszeit!$X$14,IF(($AH151+AQ$15)&lt;Regelungszeit!$W$16,Regelungszeit!$X$15,IF(($AH151+AQ$15)&lt;Regelungszeit!$W$17,Regelungszeit!$X$16,IF(($AH151+AQ$15)&lt;Regelungszeit!$W$18,Regelungszeit!$X$17,IF(($AH151+AQ$15)&lt;Regelungszeit!$W$19,Regelungszeit!$X$18,IF(($AH151+AQ$15)&lt;Regelungszeit!$W$20,Regelungszeit!$X$19,IF(($AH151+AQ$15)&lt;Regelungszeit!$W$21,Regelungszeit!$X$20,IF(($AH151+AQ$15)&lt;Regelungszeit!$W$22,Regelungszeit!$X$21,IF(($AH151+AQ$15)&lt;Regelungszeit!$W$23,Regelungszeit!$X$22,Regelungszeit!$X$23)))))))))</f>
        <v>#N/A</v>
      </c>
      <c r="AR151" s="81" t="e">
        <f>IF(($AH151+AR$15)&lt;Regelungszeit!$W$15,Regelungszeit!$X$14,IF(($AH151+AR$15)&lt;Regelungszeit!$W$16,Regelungszeit!$X$15,IF(($AH151+AR$15)&lt;Regelungszeit!$W$17,Regelungszeit!$X$16,IF(($AH151+AR$15)&lt;Regelungszeit!$W$18,Regelungszeit!$X$17,IF(($AH151+AR$15)&lt;Regelungszeit!$W$19,Regelungszeit!$X$18,IF(($AH151+AR$15)&lt;Regelungszeit!$W$20,Regelungszeit!$X$19,IF(($AH151+AR$15)&lt;Regelungszeit!$W$21,Regelungszeit!$X$20,IF(($AH151+AR$15)&lt;Regelungszeit!$W$22,Regelungszeit!$X$21,IF(($AH151+AR$15)&lt;Regelungszeit!$W$23,Regelungszeit!$X$22,Regelungszeit!$X$23)))))))))</f>
        <v>#N/A</v>
      </c>
      <c r="AS151" s="81" t="e">
        <f>IF(($AH151+AS$15)&lt;Regelungszeit!$W$15,Regelungszeit!$X$14,IF(($AH151+AS$15)&lt;Regelungszeit!$W$16,Regelungszeit!$X$15,IF(($AH151+AS$15)&lt;Regelungszeit!$W$17,Regelungszeit!$X$16,IF(($AH151+AS$15)&lt;Regelungszeit!$W$18,Regelungszeit!$X$17,IF(($AH151+AS$15)&lt;Regelungszeit!$W$19,Regelungszeit!$X$18,IF(($AH151+AS$15)&lt;Regelungszeit!$W$20,Regelungszeit!$X$19,IF(($AH151+AS$15)&lt;Regelungszeit!$W$21,Regelungszeit!$X$20,IF(($AH151+AS$15)&lt;Regelungszeit!$W$22,Regelungszeit!$X$21,IF(($AH151+AS$15)&lt;Regelungszeit!$W$23,Regelungszeit!$X$22,Regelungszeit!$X$23)))))))))</f>
        <v>#N/A</v>
      </c>
      <c r="AT151" s="81" t="e">
        <f>IF(($AH151+AT$15)&lt;Regelungszeit!$W$15,Regelungszeit!$X$14,IF(($AH151+AT$15)&lt;Regelungszeit!$W$16,Regelungszeit!$X$15,IF(($AH151+AT$15)&lt;Regelungszeit!$W$17,Regelungszeit!$X$16,IF(($AH151+AT$15)&lt;Regelungszeit!$W$18,Regelungszeit!$X$17,IF(($AH151+AT$15)&lt;Regelungszeit!$W$19,Regelungszeit!$X$18,IF(($AH151+AT$15)&lt;Regelungszeit!$W$20,Regelungszeit!$X$19,IF(($AH151+AT$15)&lt;Regelungszeit!$W$21,Regelungszeit!$X$20,IF(($AH151+AT$15)&lt;Regelungszeit!$W$22,Regelungszeit!$X$21,IF(($AH151+AT$15)&lt;Regelungszeit!$W$23,Regelungszeit!$X$22,Regelungszeit!$X$23)))))))))</f>
        <v>#N/A</v>
      </c>
      <c r="AU151" s="81" t="e">
        <f>IF(($AH151+AU$15)&lt;Regelungszeit!$W$15,Regelungszeit!$X$14,IF(($AH151+AU$15)&lt;Regelungszeit!$W$16,Regelungszeit!$X$15,IF(($AH151+AU$15)&lt;Regelungszeit!$W$17,Regelungszeit!$X$16,IF(($AH151+AU$15)&lt;Regelungszeit!$W$18,Regelungszeit!$X$17,IF(($AH151+AU$15)&lt;Regelungszeit!$W$19,Regelungszeit!$X$18,IF(($AH151+AU$15)&lt;Regelungszeit!$W$20,Regelungszeit!$X$19,IF(($AH151+AU$15)&lt;Regelungszeit!$W$21,Regelungszeit!$X$20,IF(($AH151+AU$15)&lt;Regelungszeit!$W$22,Regelungszeit!$X$21,IF(($AH151+AU$15)&lt;Regelungszeit!$W$23,Regelungszeit!$X$22,Regelungszeit!$X$23)))))))))</f>
        <v>#N/A</v>
      </c>
      <c r="AV151" s="81" t="e">
        <f>IF(($AH151+AV$15)&lt;Regelungszeit!$W$15,Regelungszeit!$X$14,IF(($AH151+AV$15)&lt;Regelungszeit!$W$16,Regelungszeit!$X$15,IF(($AH151+AV$15)&lt;Regelungszeit!$W$17,Regelungszeit!$X$16,IF(($AH151+AV$15)&lt;Regelungszeit!$W$18,Regelungszeit!$X$17,IF(($AH151+AV$15)&lt;Regelungszeit!$W$19,Regelungszeit!$X$18,IF(($AH151+AV$15)&lt;Regelungszeit!$W$20,Regelungszeit!$X$19,IF(($AH151+AV$15)&lt;Regelungszeit!$W$21,Regelungszeit!$X$20,IF(($AH151+AV$15)&lt;Regelungszeit!$W$22,Regelungszeit!$X$21,IF(($AH151+AV$15)&lt;Regelungszeit!$W$23,Regelungszeit!$X$22,Regelungszeit!$X$23)))))))))</f>
        <v>#N/A</v>
      </c>
      <c r="AW151" s="81" t="e">
        <f>IF(($AH151+AW$15)&lt;Regelungszeit!$W$15,Regelungszeit!$X$14,IF(($AH151+AW$15)&lt;Regelungszeit!$W$16,Regelungszeit!$X$15,IF(($AH151+AW$15)&lt;Regelungszeit!$W$17,Regelungszeit!$X$16,IF(($AH151+AW$15)&lt;Regelungszeit!$W$18,Regelungszeit!$X$17,IF(($AH151+AW$15)&lt;Regelungszeit!$W$19,Regelungszeit!$X$18,IF(($AH151+AW$15)&lt;Regelungszeit!$W$20,Regelungszeit!$X$19,IF(($AH151+AW$15)&lt;Regelungszeit!$W$21,Regelungszeit!$X$20,IF(($AH151+AW$15)&lt;Regelungszeit!$W$22,Regelungszeit!$X$21,IF(($AH151+AW$15)&lt;Regelungszeit!$W$23,Regelungszeit!$X$22,Regelungszeit!$X$23)))))))))</f>
        <v>#N/A</v>
      </c>
      <c r="AX151" s="82" t="e">
        <f t="shared" si="50"/>
        <v>#N/A</v>
      </c>
    </row>
    <row r="152" spans="1:50">
      <c r="A152" s="56" t="e">
        <f>IF(B152=Regelungszeit!$F$31,"Ende Regelung",IF(B152=Regelungszeit!$F$32,"Ende Hochfahrrampe",""))</f>
        <v>#N/A</v>
      </c>
      <c r="B152" s="57">
        <v>138</v>
      </c>
      <c r="C152" s="58" t="e">
        <f t="shared" si="34"/>
        <v>#N/A</v>
      </c>
      <c r="D152" s="59" t="e">
        <f t="shared" si="35"/>
        <v>#N/A</v>
      </c>
      <c r="E152" s="155"/>
      <c r="F152" s="247" t="e">
        <f>MATCH(INT(C152),Zuteilung!A:A,0)</f>
        <v>#N/A</v>
      </c>
      <c r="G152" s="61" t="e">
        <f>IF(OR(C152&lt;INDEX(Zuteilung!C:C,F152),C152&gt;INDEX(Zuteilung!D:D,F152)),FALSE,TRUE)</f>
        <v>#N/A</v>
      </c>
      <c r="H152" s="60" t="e">
        <f>IF(B152&lt;=Regelungszeit!$F$32,H151+Regelungszeit!$F$28,"")</f>
        <v>#N/A</v>
      </c>
      <c r="I152" s="60"/>
      <c r="J152" s="60"/>
      <c r="K152" s="60"/>
      <c r="L152" s="61" t="e">
        <f t="shared" si="41"/>
        <v>#N/A</v>
      </c>
      <c r="M152" s="106" t="e">
        <f t="shared" si="43"/>
        <v>#N/A</v>
      </c>
      <c r="N152" s="61" t="e">
        <f>IF(M152="","",IF(M152=1,0,IF(M152=1,0,Dateneingabe!$G$10*M152)))</f>
        <v>#N/A</v>
      </c>
      <c r="O152" s="252">
        <f t="shared" si="47"/>
        <v>0</v>
      </c>
      <c r="P152" s="63">
        <f>IF(O152="","",O152*(Dateneingabe!$G$10/100))</f>
        <v>0</v>
      </c>
      <c r="Q152" s="63">
        <f t="shared" si="48"/>
        <v>0</v>
      </c>
      <c r="R152" s="63" t="e">
        <f>IF(C152="","",IF(Dateneingabe!$G$17&lt;40909,Zeitreihe!P152,Zeitreihe!Q152))</f>
        <v>#N/A</v>
      </c>
      <c r="S152" s="68" t="str">
        <f>IF($T$14=0,"",IF(H152="","",IF(E152="","Ist-Arbeit fehlt",IF(L152&gt;Dateneingabe!$G$8,"Ist-Arbeit unplausibel",""))))</f>
        <v/>
      </c>
      <c r="T152" s="30">
        <f t="shared" si="42"/>
        <v>0</v>
      </c>
      <c r="U152" s="30">
        <f t="shared" si="44"/>
        <v>0</v>
      </c>
      <c r="X152" s="80"/>
      <c r="Y152" s="79"/>
      <c r="Z152" s="81"/>
      <c r="AA152" s="81"/>
      <c r="AB152" s="81"/>
      <c r="AC152" s="81"/>
      <c r="AD152" s="81"/>
      <c r="AE152" s="81"/>
      <c r="AF152" s="30" t="e">
        <f t="shared" si="45"/>
        <v>#N/A</v>
      </c>
      <c r="AG152" s="80" t="e">
        <f t="shared" si="49"/>
        <v>#N/A</v>
      </c>
      <c r="AH152" s="79" t="e">
        <f t="shared" si="46"/>
        <v>#N/A</v>
      </c>
      <c r="AI152" s="81" t="e">
        <f>IF(($AH152+AI$15)&lt;Regelungszeit!$W$15,Regelungszeit!$X$14,IF(($AH152+AI$15)&lt;Regelungszeit!$W$16,Regelungszeit!$X$15,IF(($AH152+AI$15)&lt;Regelungszeit!$W$17,Regelungszeit!$X$16,IF(($AH152+AI$15)&lt;Regelungszeit!$W$18,Regelungszeit!$X$17,IF(($AH152+AI$15)&lt;Regelungszeit!$W$19,Regelungszeit!$X$18,IF(($AH152+AI$15)&lt;Regelungszeit!$W$20,Regelungszeit!$X$19,IF(($AH152+AI$15)&lt;Regelungszeit!$W$21,Regelungszeit!$X$20,IF(($AH152+AI$15)&lt;Regelungszeit!$W$22,Regelungszeit!$X$21,IF(($AH152+AI$15)&lt;Regelungszeit!$W$23,Regelungszeit!$X$22,Regelungszeit!$X$23)))))))))</f>
        <v>#N/A</v>
      </c>
      <c r="AJ152" s="81" t="e">
        <f>IF(($AH152+AJ$15)&lt;Regelungszeit!$W$15,Regelungszeit!$X$14,IF(($AH152+AJ$15)&lt;Regelungszeit!$W$16,Regelungszeit!$X$15,IF(($AH152+AJ$15)&lt;Regelungszeit!$W$17,Regelungszeit!$X$16,IF(($AH152+AJ$15)&lt;Regelungszeit!$W$18,Regelungszeit!$X$17,IF(($AH152+AJ$15)&lt;Regelungszeit!$W$19,Regelungszeit!$X$18,IF(($AH152+AJ$15)&lt;Regelungszeit!$W$20,Regelungszeit!$X$19,IF(($AH152+AJ$15)&lt;Regelungszeit!$W$21,Regelungszeit!$X$20,IF(($AH152+AJ$15)&lt;Regelungszeit!$W$22,Regelungszeit!$X$21,IF(($AH152+AJ$15)&lt;Regelungszeit!$W$23,Regelungszeit!$X$22,Regelungszeit!$X$23)))))))))</f>
        <v>#N/A</v>
      </c>
      <c r="AK152" s="81" t="e">
        <f>IF(($AH152+AK$15)&lt;Regelungszeit!$W$15,Regelungszeit!$X$14,IF(($AH152+AK$15)&lt;Regelungszeit!$W$16,Regelungszeit!$X$15,IF(($AH152+AK$15)&lt;Regelungszeit!$W$17,Regelungszeit!$X$16,IF(($AH152+AK$15)&lt;Regelungszeit!$W$18,Regelungszeit!$X$17,IF(($AH152+AK$15)&lt;Regelungszeit!$W$19,Regelungszeit!$X$18,IF(($AH152+AK$15)&lt;Regelungszeit!$W$20,Regelungszeit!$X$19,IF(($AH152+AK$15)&lt;Regelungszeit!$W$21,Regelungszeit!$X$20,IF(($AH152+AK$15)&lt;Regelungszeit!$W$22,Regelungszeit!$X$21,IF(($AH152+AK$15)&lt;Regelungszeit!$W$23,Regelungszeit!$X$22,Regelungszeit!$X$23)))))))))</f>
        <v>#N/A</v>
      </c>
      <c r="AL152" s="81" t="e">
        <f>IF(($AH152+AL$15)&lt;Regelungszeit!$W$15,Regelungszeit!$X$14,IF(($AH152+AL$15)&lt;Regelungszeit!$W$16,Regelungszeit!$X$15,IF(($AH152+AL$15)&lt;Regelungszeit!$W$17,Regelungszeit!$X$16,IF(($AH152+AL$15)&lt;Regelungszeit!$W$18,Regelungszeit!$X$17,IF(($AH152+AL$15)&lt;Regelungszeit!$W$19,Regelungszeit!$X$18,IF(($AH152+AL$15)&lt;Regelungszeit!$W$20,Regelungszeit!$X$19,IF(($AH152+AL$15)&lt;Regelungszeit!$W$21,Regelungszeit!$X$20,IF(($AH152+AL$15)&lt;Regelungszeit!$W$22,Regelungszeit!$X$21,IF(($AH152+AL$15)&lt;Regelungszeit!$W$23,Regelungszeit!$X$22,Regelungszeit!$X$23)))))))))</f>
        <v>#N/A</v>
      </c>
      <c r="AM152" s="81" t="e">
        <f>IF(($AH152+AM$15)&lt;Regelungszeit!$W$15,Regelungszeit!$X$14,IF(($AH152+AM$15)&lt;Regelungszeit!$W$16,Regelungszeit!$X$15,IF(($AH152+AM$15)&lt;Regelungszeit!$W$17,Regelungszeit!$X$16,IF(($AH152+AM$15)&lt;Regelungszeit!$W$18,Regelungszeit!$X$17,IF(($AH152+AM$15)&lt;Regelungszeit!$W$19,Regelungszeit!$X$18,IF(($AH152+AM$15)&lt;Regelungszeit!$W$20,Regelungszeit!$X$19,IF(($AH152+AM$15)&lt;Regelungszeit!$W$21,Regelungszeit!$X$20,IF(($AH152+AM$15)&lt;Regelungszeit!$W$22,Regelungszeit!$X$21,IF(($AH152+AM$15)&lt;Regelungszeit!$W$23,Regelungszeit!$X$22,Regelungszeit!$X$23)))))))))</f>
        <v>#N/A</v>
      </c>
      <c r="AN152" s="81" t="e">
        <f>IF(($AH152+AN$15)&lt;Regelungszeit!$W$15,Regelungszeit!$X$14,IF(($AH152+AN$15)&lt;Regelungszeit!$W$16,Regelungszeit!$X$15,IF(($AH152+AN$15)&lt;Regelungszeit!$W$17,Regelungszeit!$X$16,IF(($AH152+AN$15)&lt;Regelungszeit!$W$18,Regelungszeit!$X$17,IF(($AH152+AN$15)&lt;Regelungszeit!$W$19,Regelungszeit!$X$18,IF(($AH152+AN$15)&lt;Regelungszeit!$W$20,Regelungszeit!$X$19,IF(($AH152+AN$15)&lt;Regelungszeit!$W$21,Regelungszeit!$X$20,IF(($AH152+AN$15)&lt;Regelungszeit!$W$22,Regelungszeit!$X$21,IF(($AH152+AN$15)&lt;Regelungszeit!$W$23,Regelungszeit!$X$22,Regelungszeit!$X$23)))))))))</f>
        <v>#N/A</v>
      </c>
      <c r="AO152" s="81" t="e">
        <f>IF(($AH152+AO$15)&lt;Regelungszeit!$W$15,Regelungszeit!$X$14,IF(($AH152+AO$15)&lt;Regelungszeit!$W$16,Regelungszeit!$X$15,IF(($AH152+AO$15)&lt;Regelungszeit!$W$17,Regelungszeit!$X$16,IF(($AH152+AO$15)&lt;Regelungszeit!$W$18,Regelungszeit!$X$17,IF(($AH152+AO$15)&lt;Regelungszeit!$W$19,Regelungszeit!$X$18,IF(($AH152+AO$15)&lt;Regelungszeit!$W$20,Regelungszeit!$X$19,IF(($AH152+AO$15)&lt;Regelungszeit!$W$21,Regelungszeit!$X$20,IF(($AH152+AO$15)&lt;Regelungszeit!$W$22,Regelungszeit!$X$21,IF(($AH152+AO$15)&lt;Regelungszeit!$W$23,Regelungszeit!$X$22,Regelungszeit!$X$23)))))))))</f>
        <v>#N/A</v>
      </c>
      <c r="AP152" s="81" t="e">
        <f>IF(($AH152+AP$15)&lt;Regelungszeit!$W$15,Regelungszeit!$X$14,IF(($AH152+AP$15)&lt;Regelungszeit!$W$16,Regelungszeit!$X$15,IF(($AH152+AP$15)&lt;Regelungszeit!$W$17,Regelungszeit!$X$16,IF(($AH152+AP$15)&lt;Regelungszeit!$W$18,Regelungszeit!$X$17,IF(($AH152+AP$15)&lt;Regelungszeit!$W$19,Regelungszeit!$X$18,IF(($AH152+AP$15)&lt;Regelungszeit!$W$20,Regelungszeit!$X$19,IF(($AH152+AP$15)&lt;Regelungszeit!$W$21,Regelungszeit!$X$20,IF(($AH152+AP$15)&lt;Regelungszeit!$W$22,Regelungszeit!$X$21,IF(($AH152+AP$15)&lt;Regelungszeit!$W$23,Regelungszeit!$X$22,Regelungszeit!$X$23)))))))))</f>
        <v>#N/A</v>
      </c>
      <c r="AQ152" s="81" t="e">
        <f>IF(($AH152+AQ$15)&lt;Regelungszeit!$W$15,Regelungszeit!$X$14,IF(($AH152+AQ$15)&lt;Regelungszeit!$W$16,Regelungszeit!$X$15,IF(($AH152+AQ$15)&lt;Regelungszeit!$W$17,Regelungszeit!$X$16,IF(($AH152+AQ$15)&lt;Regelungszeit!$W$18,Regelungszeit!$X$17,IF(($AH152+AQ$15)&lt;Regelungszeit!$W$19,Regelungszeit!$X$18,IF(($AH152+AQ$15)&lt;Regelungszeit!$W$20,Regelungszeit!$X$19,IF(($AH152+AQ$15)&lt;Regelungszeit!$W$21,Regelungszeit!$X$20,IF(($AH152+AQ$15)&lt;Regelungszeit!$W$22,Regelungszeit!$X$21,IF(($AH152+AQ$15)&lt;Regelungszeit!$W$23,Regelungszeit!$X$22,Regelungszeit!$X$23)))))))))</f>
        <v>#N/A</v>
      </c>
      <c r="AR152" s="81" t="e">
        <f>IF(($AH152+AR$15)&lt;Regelungszeit!$W$15,Regelungszeit!$X$14,IF(($AH152+AR$15)&lt;Regelungszeit!$W$16,Regelungszeit!$X$15,IF(($AH152+AR$15)&lt;Regelungszeit!$W$17,Regelungszeit!$X$16,IF(($AH152+AR$15)&lt;Regelungszeit!$W$18,Regelungszeit!$X$17,IF(($AH152+AR$15)&lt;Regelungszeit!$W$19,Regelungszeit!$X$18,IF(($AH152+AR$15)&lt;Regelungszeit!$W$20,Regelungszeit!$X$19,IF(($AH152+AR$15)&lt;Regelungszeit!$W$21,Regelungszeit!$X$20,IF(($AH152+AR$15)&lt;Regelungszeit!$W$22,Regelungszeit!$X$21,IF(($AH152+AR$15)&lt;Regelungszeit!$W$23,Regelungszeit!$X$22,Regelungszeit!$X$23)))))))))</f>
        <v>#N/A</v>
      </c>
      <c r="AS152" s="81" t="e">
        <f>IF(($AH152+AS$15)&lt;Regelungszeit!$W$15,Regelungszeit!$X$14,IF(($AH152+AS$15)&lt;Regelungszeit!$W$16,Regelungszeit!$X$15,IF(($AH152+AS$15)&lt;Regelungszeit!$W$17,Regelungszeit!$X$16,IF(($AH152+AS$15)&lt;Regelungszeit!$W$18,Regelungszeit!$X$17,IF(($AH152+AS$15)&lt;Regelungszeit!$W$19,Regelungszeit!$X$18,IF(($AH152+AS$15)&lt;Regelungszeit!$W$20,Regelungszeit!$X$19,IF(($AH152+AS$15)&lt;Regelungszeit!$W$21,Regelungszeit!$X$20,IF(($AH152+AS$15)&lt;Regelungszeit!$W$22,Regelungszeit!$X$21,IF(($AH152+AS$15)&lt;Regelungszeit!$W$23,Regelungszeit!$X$22,Regelungszeit!$X$23)))))))))</f>
        <v>#N/A</v>
      </c>
      <c r="AT152" s="81" t="e">
        <f>IF(($AH152+AT$15)&lt;Regelungszeit!$W$15,Regelungszeit!$X$14,IF(($AH152+AT$15)&lt;Regelungszeit!$W$16,Regelungszeit!$X$15,IF(($AH152+AT$15)&lt;Regelungszeit!$W$17,Regelungszeit!$X$16,IF(($AH152+AT$15)&lt;Regelungszeit!$W$18,Regelungszeit!$X$17,IF(($AH152+AT$15)&lt;Regelungszeit!$W$19,Regelungszeit!$X$18,IF(($AH152+AT$15)&lt;Regelungszeit!$W$20,Regelungszeit!$X$19,IF(($AH152+AT$15)&lt;Regelungszeit!$W$21,Regelungszeit!$X$20,IF(($AH152+AT$15)&lt;Regelungszeit!$W$22,Regelungszeit!$X$21,IF(($AH152+AT$15)&lt;Regelungszeit!$W$23,Regelungszeit!$X$22,Regelungszeit!$X$23)))))))))</f>
        <v>#N/A</v>
      </c>
      <c r="AU152" s="81" t="e">
        <f>IF(($AH152+AU$15)&lt;Regelungszeit!$W$15,Regelungszeit!$X$14,IF(($AH152+AU$15)&lt;Regelungszeit!$W$16,Regelungszeit!$X$15,IF(($AH152+AU$15)&lt;Regelungszeit!$W$17,Regelungszeit!$X$16,IF(($AH152+AU$15)&lt;Regelungszeit!$W$18,Regelungszeit!$X$17,IF(($AH152+AU$15)&lt;Regelungszeit!$W$19,Regelungszeit!$X$18,IF(($AH152+AU$15)&lt;Regelungszeit!$W$20,Regelungszeit!$X$19,IF(($AH152+AU$15)&lt;Regelungszeit!$W$21,Regelungszeit!$X$20,IF(($AH152+AU$15)&lt;Regelungszeit!$W$22,Regelungszeit!$X$21,IF(($AH152+AU$15)&lt;Regelungszeit!$W$23,Regelungszeit!$X$22,Regelungszeit!$X$23)))))))))</f>
        <v>#N/A</v>
      </c>
      <c r="AV152" s="81" t="e">
        <f>IF(($AH152+AV$15)&lt;Regelungszeit!$W$15,Regelungszeit!$X$14,IF(($AH152+AV$15)&lt;Regelungszeit!$W$16,Regelungszeit!$X$15,IF(($AH152+AV$15)&lt;Regelungszeit!$W$17,Regelungszeit!$X$16,IF(($AH152+AV$15)&lt;Regelungszeit!$W$18,Regelungszeit!$X$17,IF(($AH152+AV$15)&lt;Regelungszeit!$W$19,Regelungszeit!$X$18,IF(($AH152+AV$15)&lt;Regelungszeit!$W$20,Regelungszeit!$X$19,IF(($AH152+AV$15)&lt;Regelungszeit!$W$21,Regelungszeit!$X$20,IF(($AH152+AV$15)&lt;Regelungszeit!$W$22,Regelungszeit!$X$21,IF(($AH152+AV$15)&lt;Regelungszeit!$W$23,Regelungszeit!$X$22,Regelungszeit!$X$23)))))))))</f>
        <v>#N/A</v>
      </c>
      <c r="AW152" s="81" t="e">
        <f>IF(($AH152+AW$15)&lt;Regelungszeit!$W$15,Regelungszeit!$X$14,IF(($AH152+AW$15)&lt;Regelungszeit!$W$16,Regelungszeit!$X$15,IF(($AH152+AW$15)&lt;Regelungszeit!$W$17,Regelungszeit!$X$16,IF(($AH152+AW$15)&lt;Regelungszeit!$W$18,Regelungszeit!$X$17,IF(($AH152+AW$15)&lt;Regelungszeit!$W$19,Regelungszeit!$X$18,IF(($AH152+AW$15)&lt;Regelungszeit!$W$20,Regelungszeit!$X$19,IF(($AH152+AW$15)&lt;Regelungszeit!$W$21,Regelungszeit!$X$20,IF(($AH152+AW$15)&lt;Regelungszeit!$W$22,Regelungszeit!$X$21,IF(($AH152+AW$15)&lt;Regelungszeit!$W$23,Regelungszeit!$X$22,Regelungszeit!$X$23)))))))))</f>
        <v>#N/A</v>
      </c>
      <c r="AX152" s="82" t="e">
        <f t="shared" si="50"/>
        <v>#N/A</v>
      </c>
    </row>
    <row r="153" spans="1:50">
      <c r="A153" s="56" t="e">
        <f>IF(B153=Regelungszeit!$F$31,"Ende Regelung",IF(B153=Regelungszeit!$F$32,"Ende Hochfahrrampe",""))</f>
        <v>#N/A</v>
      </c>
      <c r="B153" s="57">
        <v>139</v>
      </c>
      <c r="C153" s="58" t="e">
        <f t="shared" si="34"/>
        <v>#N/A</v>
      </c>
      <c r="D153" s="59" t="e">
        <f t="shared" si="35"/>
        <v>#N/A</v>
      </c>
      <c r="E153" s="155"/>
      <c r="F153" s="247" t="e">
        <f>MATCH(INT(C153),Zuteilung!A:A,0)</f>
        <v>#N/A</v>
      </c>
      <c r="G153" s="61" t="e">
        <f>IF(OR(C153&lt;INDEX(Zuteilung!C:C,F153),C153&gt;INDEX(Zuteilung!D:D,F153)),FALSE,TRUE)</f>
        <v>#N/A</v>
      </c>
      <c r="H153" s="60" t="e">
        <f>IF(B153&lt;=Regelungszeit!$F$32,H152+Regelungszeit!$F$28,"")</f>
        <v>#N/A</v>
      </c>
      <c r="I153" s="60"/>
      <c r="J153" s="60"/>
      <c r="K153" s="60"/>
      <c r="L153" s="61" t="e">
        <f t="shared" si="41"/>
        <v>#N/A</v>
      </c>
      <c r="M153" s="106" t="e">
        <f t="shared" si="43"/>
        <v>#N/A</v>
      </c>
      <c r="N153" s="61" t="e">
        <f>IF(M153="","",IF(M153=1,0,IF(M153=1,0,Dateneingabe!$G$10*M153)))</f>
        <v>#N/A</v>
      </c>
      <c r="O153" s="252">
        <f t="shared" si="47"/>
        <v>0</v>
      </c>
      <c r="P153" s="63">
        <f>IF(O153="","",O153*(Dateneingabe!$G$10/100))</f>
        <v>0</v>
      </c>
      <c r="Q153" s="63">
        <f t="shared" si="48"/>
        <v>0</v>
      </c>
      <c r="R153" s="63" t="e">
        <f>IF(C153="","",IF(Dateneingabe!$G$17&lt;40909,Zeitreihe!P153,Zeitreihe!Q153))</f>
        <v>#N/A</v>
      </c>
      <c r="S153" s="68" t="str">
        <f>IF($T$14=0,"",IF(H153="","",IF(E153="","Ist-Arbeit fehlt",IF(L153&gt;Dateneingabe!$G$8,"Ist-Arbeit unplausibel",""))))</f>
        <v/>
      </c>
      <c r="T153" s="30">
        <f t="shared" si="42"/>
        <v>0</v>
      </c>
      <c r="U153" s="30">
        <f t="shared" si="44"/>
        <v>0</v>
      </c>
      <c r="X153" s="80"/>
      <c r="Y153" s="79"/>
      <c r="Z153" s="81"/>
      <c r="AA153" s="81"/>
      <c r="AB153" s="81"/>
      <c r="AC153" s="81"/>
      <c r="AD153" s="81"/>
      <c r="AE153" s="81"/>
      <c r="AF153" s="30" t="e">
        <f t="shared" si="45"/>
        <v>#N/A</v>
      </c>
      <c r="AG153" s="80" t="e">
        <f t="shared" si="49"/>
        <v>#N/A</v>
      </c>
      <c r="AH153" s="79" t="e">
        <f t="shared" si="46"/>
        <v>#N/A</v>
      </c>
      <c r="AI153" s="81" t="e">
        <f>IF(($AH153+AI$15)&lt;Regelungszeit!$W$15,Regelungszeit!$X$14,IF(($AH153+AI$15)&lt;Regelungszeit!$W$16,Regelungszeit!$X$15,IF(($AH153+AI$15)&lt;Regelungszeit!$W$17,Regelungszeit!$X$16,IF(($AH153+AI$15)&lt;Regelungszeit!$W$18,Regelungszeit!$X$17,IF(($AH153+AI$15)&lt;Regelungszeit!$W$19,Regelungszeit!$X$18,IF(($AH153+AI$15)&lt;Regelungszeit!$W$20,Regelungszeit!$X$19,IF(($AH153+AI$15)&lt;Regelungszeit!$W$21,Regelungszeit!$X$20,IF(($AH153+AI$15)&lt;Regelungszeit!$W$22,Regelungszeit!$X$21,IF(($AH153+AI$15)&lt;Regelungszeit!$W$23,Regelungszeit!$X$22,Regelungszeit!$X$23)))))))))</f>
        <v>#N/A</v>
      </c>
      <c r="AJ153" s="81" t="e">
        <f>IF(($AH153+AJ$15)&lt;Regelungszeit!$W$15,Regelungszeit!$X$14,IF(($AH153+AJ$15)&lt;Regelungszeit!$W$16,Regelungszeit!$X$15,IF(($AH153+AJ$15)&lt;Regelungszeit!$W$17,Regelungszeit!$X$16,IF(($AH153+AJ$15)&lt;Regelungszeit!$W$18,Regelungszeit!$X$17,IF(($AH153+AJ$15)&lt;Regelungszeit!$W$19,Regelungszeit!$X$18,IF(($AH153+AJ$15)&lt;Regelungszeit!$W$20,Regelungszeit!$X$19,IF(($AH153+AJ$15)&lt;Regelungszeit!$W$21,Regelungszeit!$X$20,IF(($AH153+AJ$15)&lt;Regelungszeit!$W$22,Regelungszeit!$X$21,IF(($AH153+AJ$15)&lt;Regelungszeit!$W$23,Regelungszeit!$X$22,Regelungszeit!$X$23)))))))))</f>
        <v>#N/A</v>
      </c>
      <c r="AK153" s="81" t="e">
        <f>IF(($AH153+AK$15)&lt;Regelungszeit!$W$15,Regelungszeit!$X$14,IF(($AH153+AK$15)&lt;Regelungszeit!$W$16,Regelungszeit!$X$15,IF(($AH153+AK$15)&lt;Regelungszeit!$W$17,Regelungszeit!$X$16,IF(($AH153+AK$15)&lt;Regelungszeit!$W$18,Regelungszeit!$X$17,IF(($AH153+AK$15)&lt;Regelungszeit!$W$19,Regelungszeit!$X$18,IF(($AH153+AK$15)&lt;Regelungszeit!$W$20,Regelungszeit!$X$19,IF(($AH153+AK$15)&lt;Regelungszeit!$W$21,Regelungszeit!$X$20,IF(($AH153+AK$15)&lt;Regelungszeit!$W$22,Regelungszeit!$X$21,IF(($AH153+AK$15)&lt;Regelungszeit!$W$23,Regelungszeit!$X$22,Regelungszeit!$X$23)))))))))</f>
        <v>#N/A</v>
      </c>
      <c r="AL153" s="81" t="e">
        <f>IF(($AH153+AL$15)&lt;Regelungszeit!$W$15,Regelungszeit!$X$14,IF(($AH153+AL$15)&lt;Regelungszeit!$W$16,Regelungszeit!$X$15,IF(($AH153+AL$15)&lt;Regelungszeit!$W$17,Regelungszeit!$X$16,IF(($AH153+AL$15)&lt;Regelungszeit!$W$18,Regelungszeit!$X$17,IF(($AH153+AL$15)&lt;Regelungszeit!$W$19,Regelungszeit!$X$18,IF(($AH153+AL$15)&lt;Regelungszeit!$W$20,Regelungszeit!$X$19,IF(($AH153+AL$15)&lt;Regelungszeit!$W$21,Regelungszeit!$X$20,IF(($AH153+AL$15)&lt;Regelungszeit!$W$22,Regelungszeit!$X$21,IF(($AH153+AL$15)&lt;Regelungszeit!$W$23,Regelungszeit!$X$22,Regelungszeit!$X$23)))))))))</f>
        <v>#N/A</v>
      </c>
      <c r="AM153" s="81" t="e">
        <f>IF(($AH153+AM$15)&lt;Regelungszeit!$W$15,Regelungszeit!$X$14,IF(($AH153+AM$15)&lt;Regelungszeit!$W$16,Regelungszeit!$X$15,IF(($AH153+AM$15)&lt;Regelungszeit!$W$17,Regelungszeit!$X$16,IF(($AH153+AM$15)&lt;Regelungszeit!$W$18,Regelungszeit!$X$17,IF(($AH153+AM$15)&lt;Regelungszeit!$W$19,Regelungszeit!$X$18,IF(($AH153+AM$15)&lt;Regelungszeit!$W$20,Regelungszeit!$X$19,IF(($AH153+AM$15)&lt;Regelungszeit!$W$21,Regelungszeit!$X$20,IF(($AH153+AM$15)&lt;Regelungszeit!$W$22,Regelungszeit!$X$21,IF(($AH153+AM$15)&lt;Regelungszeit!$W$23,Regelungszeit!$X$22,Regelungszeit!$X$23)))))))))</f>
        <v>#N/A</v>
      </c>
      <c r="AN153" s="81" t="e">
        <f>IF(($AH153+AN$15)&lt;Regelungszeit!$W$15,Regelungszeit!$X$14,IF(($AH153+AN$15)&lt;Regelungszeit!$W$16,Regelungszeit!$X$15,IF(($AH153+AN$15)&lt;Regelungszeit!$W$17,Regelungszeit!$X$16,IF(($AH153+AN$15)&lt;Regelungszeit!$W$18,Regelungszeit!$X$17,IF(($AH153+AN$15)&lt;Regelungszeit!$W$19,Regelungszeit!$X$18,IF(($AH153+AN$15)&lt;Regelungszeit!$W$20,Regelungszeit!$X$19,IF(($AH153+AN$15)&lt;Regelungszeit!$W$21,Regelungszeit!$X$20,IF(($AH153+AN$15)&lt;Regelungszeit!$W$22,Regelungszeit!$X$21,IF(($AH153+AN$15)&lt;Regelungszeit!$W$23,Regelungszeit!$X$22,Regelungszeit!$X$23)))))))))</f>
        <v>#N/A</v>
      </c>
      <c r="AO153" s="81" t="e">
        <f>IF(($AH153+AO$15)&lt;Regelungszeit!$W$15,Regelungszeit!$X$14,IF(($AH153+AO$15)&lt;Regelungszeit!$W$16,Regelungszeit!$X$15,IF(($AH153+AO$15)&lt;Regelungszeit!$W$17,Regelungszeit!$X$16,IF(($AH153+AO$15)&lt;Regelungszeit!$W$18,Regelungszeit!$X$17,IF(($AH153+AO$15)&lt;Regelungszeit!$W$19,Regelungszeit!$X$18,IF(($AH153+AO$15)&lt;Regelungszeit!$W$20,Regelungszeit!$X$19,IF(($AH153+AO$15)&lt;Regelungszeit!$W$21,Regelungszeit!$X$20,IF(($AH153+AO$15)&lt;Regelungszeit!$W$22,Regelungszeit!$X$21,IF(($AH153+AO$15)&lt;Regelungszeit!$W$23,Regelungszeit!$X$22,Regelungszeit!$X$23)))))))))</f>
        <v>#N/A</v>
      </c>
      <c r="AP153" s="81" t="e">
        <f>IF(($AH153+AP$15)&lt;Regelungszeit!$W$15,Regelungszeit!$X$14,IF(($AH153+AP$15)&lt;Regelungszeit!$W$16,Regelungszeit!$X$15,IF(($AH153+AP$15)&lt;Regelungszeit!$W$17,Regelungszeit!$X$16,IF(($AH153+AP$15)&lt;Regelungszeit!$W$18,Regelungszeit!$X$17,IF(($AH153+AP$15)&lt;Regelungszeit!$W$19,Regelungszeit!$X$18,IF(($AH153+AP$15)&lt;Regelungszeit!$W$20,Regelungszeit!$X$19,IF(($AH153+AP$15)&lt;Regelungszeit!$W$21,Regelungszeit!$X$20,IF(($AH153+AP$15)&lt;Regelungszeit!$W$22,Regelungszeit!$X$21,IF(($AH153+AP$15)&lt;Regelungszeit!$W$23,Regelungszeit!$X$22,Regelungszeit!$X$23)))))))))</f>
        <v>#N/A</v>
      </c>
      <c r="AQ153" s="81" t="e">
        <f>IF(($AH153+AQ$15)&lt;Regelungszeit!$W$15,Regelungszeit!$X$14,IF(($AH153+AQ$15)&lt;Regelungszeit!$W$16,Regelungszeit!$X$15,IF(($AH153+AQ$15)&lt;Regelungszeit!$W$17,Regelungszeit!$X$16,IF(($AH153+AQ$15)&lt;Regelungszeit!$W$18,Regelungszeit!$X$17,IF(($AH153+AQ$15)&lt;Regelungszeit!$W$19,Regelungszeit!$X$18,IF(($AH153+AQ$15)&lt;Regelungszeit!$W$20,Regelungszeit!$X$19,IF(($AH153+AQ$15)&lt;Regelungszeit!$W$21,Regelungszeit!$X$20,IF(($AH153+AQ$15)&lt;Regelungszeit!$W$22,Regelungszeit!$X$21,IF(($AH153+AQ$15)&lt;Regelungszeit!$W$23,Regelungszeit!$X$22,Regelungszeit!$X$23)))))))))</f>
        <v>#N/A</v>
      </c>
      <c r="AR153" s="81" t="e">
        <f>IF(($AH153+AR$15)&lt;Regelungszeit!$W$15,Regelungszeit!$X$14,IF(($AH153+AR$15)&lt;Regelungszeit!$W$16,Regelungszeit!$X$15,IF(($AH153+AR$15)&lt;Regelungszeit!$W$17,Regelungszeit!$X$16,IF(($AH153+AR$15)&lt;Regelungszeit!$W$18,Regelungszeit!$X$17,IF(($AH153+AR$15)&lt;Regelungszeit!$W$19,Regelungszeit!$X$18,IF(($AH153+AR$15)&lt;Regelungszeit!$W$20,Regelungszeit!$X$19,IF(($AH153+AR$15)&lt;Regelungszeit!$W$21,Regelungszeit!$X$20,IF(($AH153+AR$15)&lt;Regelungszeit!$W$22,Regelungszeit!$X$21,IF(($AH153+AR$15)&lt;Regelungszeit!$W$23,Regelungszeit!$X$22,Regelungszeit!$X$23)))))))))</f>
        <v>#N/A</v>
      </c>
      <c r="AS153" s="81" t="e">
        <f>IF(($AH153+AS$15)&lt;Regelungszeit!$W$15,Regelungszeit!$X$14,IF(($AH153+AS$15)&lt;Regelungszeit!$W$16,Regelungszeit!$X$15,IF(($AH153+AS$15)&lt;Regelungszeit!$W$17,Regelungszeit!$X$16,IF(($AH153+AS$15)&lt;Regelungszeit!$W$18,Regelungszeit!$X$17,IF(($AH153+AS$15)&lt;Regelungszeit!$W$19,Regelungszeit!$X$18,IF(($AH153+AS$15)&lt;Regelungszeit!$W$20,Regelungszeit!$X$19,IF(($AH153+AS$15)&lt;Regelungszeit!$W$21,Regelungszeit!$X$20,IF(($AH153+AS$15)&lt;Regelungszeit!$W$22,Regelungszeit!$X$21,IF(($AH153+AS$15)&lt;Regelungszeit!$W$23,Regelungszeit!$X$22,Regelungszeit!$X$23)))))))))</f>
        <v>#N/A</v>
      </c>
      <c r="AT153" s="81" t="e">
        <f>IF(($AH153+AT$15)&lt;Regelungszeit!$W$15,Regelungszeit!$X$14,IF(($AH153+AT$15)&lt;Regelungszeit!$W$16,Regelungszeit!$X$15,IF(($AH153+AT$15)&lt;Regelungszeit!$W$17,Regelungszeit!$X$16,IF(($AH153+AT$15)&lt;Regelungszeit!$W$18,Regelungszeit!$X$17,IF(($AH153+AT$15)&lt;Regelungszeit!$W$19,Regelungszeit!$X$18,IF(($AH153+AT$15)&lt;Regelungszeit!$W$20,Regelungszeit!$X$19,IF(($AH153+AT$15)&lt;Regelungszeit!$W$21,Regelungszeit!$X$20,IF(($AH153+AT$15)&lt;Regelungszeit!$W$22,Regelungszeit!$X$21,IF(($AH153+AT$15)&lt;Regelungszeit!$W$23,Regelungszeit!$X$22,Regelungszeit!$X$23)))))))))</f>
        <v>#N/A</v>
      </c>
      <c r="AU153" s="81" t="e">
        <f>IF(($AH153+AU$15)&lt;Regelungszeit!$W$15,Regelungszeit!$X$14,IF(($AH153+AU$15)&lt;Regelungszeit!$W$16,Regelungszeit!$X$15,IF(($AH153+AU$15)&lt;Regelungszeit!$W$17,Regelungszeit!$X$16,IF(($AH153+AU$15)&lt;Regelungszeit!$W$18,Regelungszeit!$X$17,IF(($AH153+AU$15)&lt;Regelungszeit!$W$19,Regelungszeit!$X$18,IF(($AH153+AU$15)&lt;Regelungszeit!$W$20,Regelungszeit!$X$19,IF(($AH153+AU$15)&lt;Regelungszeit!$W$21,Regelungszeit!$X$20,IF(($AH153+AU$15)&lt;Regelungszeit!$W$22,Regelungszeit!$X$21,IF(($AH153+AU$15)&lt;Regelungszeit!$W$23,Regelungszeit!$X$22,Regelungszeit!$X$23)))))))))</f>
        <v>#N/A</v>
      </c>
      <c r="AV153" s="81" t="e">
        <f>IF(($AH153+AV$15)&lt;Regelungszeit!$W$15,Regelungszeit!$X$14,IF(($AH153+AV$15)&lt;Regelungszeit!$W$16,Regelungszeit!$X$15,IF(($AH153+AV$15)&lt;Regelungszeit!$W$17,Regelungszeit!$X$16,IF(($AH153+AV$15)&lt;Regelungszeit!$W$18,Regelungszeit!$X$17,IF(($AH153+AV$15)&lt;Regelungszeit!$W$19,Regelungszeit!$X$18,IF(($AH153+AV$15)&lt;Regelungszeit!$W$20,Regelungszeit!$X$19,IF(($AH153+AV$15)&lt;Regelungszeit!$W$21,Regelungszeit!$X$20,IF(($AH153+AV$15)&lt;Regelungszeit!$W$22,Regelungszeit!$X$21,IF(($AH153+AV$15)&lt;Regelungszeit!$W$23,Regelungszeit!$X$22,Regelungszeit!$X$23)))))))))</f>
        <v>#N/A</v>
      </c>
      <c r="AW153" s="81" t="e">
        <f>IF(($AH153+AW$15)&lt;Regelungszeit!$W$15,Regelungszeit!$X$14,IF(($AH153+AW$15)&lt;Regelungszeit!$W$16,Regelungszeit!$X$15,IF(($AH153+AW$15)&lt;Regelungszeit!$W$17,Regelungszeit!$X$16,IF(($AH153+AW$15)&lt;Regelungszeit!$W$18,Regelungszeit!$X$17,IF(($AH153+AW$15)&lt;Regelungszeit!$W$19,Regelungszeit!$X$18,IF(($AH153+AW$15)&lt;Regelungszeit!$W$20,Regelungszeit!$X$19,IF(($AH153+AW$15)&lt;Regelungszeit!$W$21,Regelungszeit!$X$20,IF(($AH153+AW$15)&lt;Regelungszeit!$W$22,Regelungszeit!$X$21,IF(($AH153+AW$15)&lt;Regelungszeit!$W$23,Regelungszeit!$X$22,Regelungszeit!$X$23)))))))))</f>
        <v>#N/A</v>
      </c>
      <c r="AX153" s="82" t="e">
        <f t="shared" si="50"/>
        <v>#N/A</v>
      </c>
    </row>
    <row r="154" spans="1:50">
      <c r="A154" s="56" t="e">
        <f>IF(B154=Regelungszeit!$F$31,"Ende Regelung",IF(B154=Regelungszeit!$F$32,"Ende Hochfahrrampe",""))</f>
        <v>#N/A</v>
      </c>
      <c r="B154" s="57">
        <v>140</v>
      </c>
      <c r="C154" s="58" t="e">
        <f t="shared" si="34"/>
        <v>#N/A</v>
      </c>
      <c r="D154" s="59" t="e">
        <f t="shared" si="35"/>
        <v>#N/A</v>
      </c>
      <c r="E154" s="155"/>
      <c r="F154" s="247" t="e">
        <f>MATCH(INT(C154),Zuteilung!A:A,0)</f>
        <v>#N/A</v>
      </c>
      <c r="G154" s="61" t="e">
        <f>IF(OR(C154&lt;INDEX(Zuteilung!C:C,F154),C154&gt;INDEX(Zuteilung!D:D,F154)),FALSE,TRUE)</f>
        <v>#N/A</v>
      </c>
      <c r="H154" s="60" t="e">
        <f>IF(B154&lt;=Regelungszeit!$F$32,H153+Regelungszeit!$F$28,"")</f>
        <v>#N/A</v>
      </c>
      <c r="I154" s="60"/>
      <c r="J154" s="60"/>
      <c r="K154" s="60"/>
      <c r="L154" s="61" t="e">
        <f t="shared" si="41"/>
        <v>#N/A</v>
      </c>
      <c r="M154" s="106" t="e">
        <f t="shared" si="43"/>
        <v>#N/A</v>
      </c>
      <c r="N154" s="61" t="e">
        <f>IF(M154="","",IF(M154=1,0,IF(M154=1,0,Dateneingabe!$G$10*M154)))</f>
        <v>#N/A</v>
      </c>
      <c r="O154" s="252">
        <f t="shared" si="47"/>
        <v>0</v>
      </c>
      <c r="P154" s="63">
        <f>IF(O154="","",O154*(Dateneingabe!$G$10/100))</f>
        <v>0</v>
      </c>
      <c r="Q154" s="63">
        <f t="shared" si="48"/>
        <v>0</v>
      </c>
      <c r="R154" s="63" t="e">
        <f>IF(C154="","",IF(Dateneingabe!$G$17&lt;40909,Zeitreihe!P154,Zeitreihe!Q154))</f>
        <v>#N/A</v>
      </c>
      <c r="S154" s="68" t="str">
        <f>IF($T$14=0,"",IF(H154="","",IF(E154="","Ist-Arbeit fehlt",IF(L154&gt;Dateneingabe!$G$8,"Ist-Arbeit unplausibel",""))))</f>
        <v/>
      </c>
      <c r="T154" s="30">
        <f t="shared" si="42"/>
        <v>0</v>
      </c>
      <c r="U154" s="30">
        <f t="shared" si="44"/>
        <v>0</v>
      </c>
      <c r="X154" s="80"/>
      <c r="Y154" s="79"/>
      <c r="Z154" s="81"/>
      <c r="AA154" s="81"/>
      <c r="AB154" s="81"/>
      <c r="AC154" s="81"/>
      <c r="AD154" s="81"/>
      <c r="AE154" s="81"/>
      <c r="AF154" s="30" t="e">
        <f t="shared" si="45"/>
        <v>#N/A</v>
      </c>
      <c r="AG154" s="80" t="e">
        <f t="shared" si="49"/>
        <v>#N/A</v>
      </c>
      <c r="AH154" s="79" t="e">
        <f t="shared" si="46"/>
        <v>#N/A</v>
      </c>
      <c r="AI154" s="81" t="e">
        <f>IF(($AH154+AI$15)&lt;Regelungszeit!$W$15,Regelungszeit!$X$14,IF(($AH154+AI$15)&lt;Regelungszeit!$W$16,Regelungszeit!$X$15,IF(($AH154+AI$15)&lt;Regelungszeit!$W$17,Regelungszeit!$X$16,IF(($AH154+AI$15)&lt;Regelungszeit!$W$18,Regelungszeit!$X$17,IF(($AH154+AI$15)&lt;Regelungszeit!$W$19,Regelungszeit!$X$18,IF(($AH154+AI$15)&lt;Regelungszeit!$W$20,Regelungszeit!$X$19,IF(($AH154+AI$15)&lt;Regelungszeit!$W$21,Regelungszeit!$X$20,IF(($AH154+AI$15)&lt;Regelungszeit!$W$22,Regelungszeit!$X$21,IF(($AH154+AI$15)&lt;Regelungszeit!$W$23,Regelungszeit!$X$22,Regelungszeit!$X$23)))))))))</f>
        <v>#N/A</v>
      </c>
      <c r="AJ154" s="81" t="e">
        <f>IF(($AH154+AJ$15)&lt;Regelungszeit!$W$15,Regelungszeit!$X$14,IF(($AH154+AJ$15)&lt;Regelungszeit!$W$16,Regelungszeit!$X$15,IF(($AH154+AJ$15)&lt;Regelungszeit!$W$17,Regelungszeit!$X$16,IF(($AH154+AJ$15)&lt;Regelungszeit!$W$18,Regelungszeit!$X$17,IF(($AH154+AJ$15)&lt;Regelungszeit!$W$19,Regelungszeit!$X$18,IF(($AH154+AJ$15)&lt;Regelungszeit!$W$20,Regelungszeit!$X$19,IF(($AH154+AJ$15)&lt;Regelungszeit!$W$21,Regelungszeit!$X$20,IF(($AH154+AJ$15)&lt;Regelungszeit!$W$22,Regelungszeit!$X$21,IF(($AH154+AJ$15)&lt;Regelungszeit!$W$23,Regelungszeit!$X$22,Regelungszeit!$X$23)))))))))</f>
        <v>#N/A</v>
      </c>
      <c r="AK154" s="81" t="e">
        <f>IF(($AH154+AK$15)&lt;Regelungszeit!$W$15,Regelungszeit!$X$14,IF(($AH154+AK$15)&lt;Regelungszeit!$W$16,Regelungszeit!$X$15,IF(($AH154+AK$15)&lt;Regelungszeit!$W$17,Regelungszeit!$X$16,IF(($AH154+AK$15)&lt;Regelungszeit!$W$18,Regelungszeit!$X$17,IF(($AH154+AK$15)&lt;Regelungszeit!$W$19,Regelungszeit!$X$18,IF(($AH154+AK$15)&lt;Regelungszeit!$W$20,Regelungszeit!$X$19,IF(($AH154+AK$15)&lt;Regelungszeit!$W$21,Regelungszeit!$X$20,IF(($AH154+AK$15)&lt;Regelungszeit!$W$22,Regelungszeit!$X$21,IF(($AH154+AK$15)&lt;Regelungszeit!$W$23,Regelungszeit!$X$22,Regelungszeit!$X$23)))))))))</f>
        <v>#N/A</v>
      </c>
      <c r="AL154" s="81" t="e">
        <f>IF(($AH154+AL$15)&lt;Regelungszeit!$W$15,Regelungszeit!$X$14,IF(($AH154+AL$15)&lt;Regelungszeit!$W$16,Regelungszeit!$X$15,IF(($AH154+AL$15)&lt;Regelungszeit!$W$17,Regelungszeit!$X$16,IF(($AH154+AL$15)&lt;Regelungszeit!$W$18,Regelungszeit!$X$17,IF(($AH154+AL$15)&lt;Regelungszeit!$W$19,Regelungszeit!$X$18,IF(($AH154+AL$15)&lt;Regelungszeit!$W$20,Regelungszeit!$X$19,IF(($AH154+AL$15)&lt;Regelungszeit!$W$21,Regelungszeit!$X$20,IF(($AH154+AL$15)&lt;Regelungszeit!$W$22,Regelungszeit!$X$21,IF(($AH154+AL$15)&lt;Regelungszeit!$W$23,Regelungszeit!$X$22,Regelungszeit!$X$23)))))))))</f>
        <v>#N/A</v>
      </c>
      <c r="AM154" s="81" t="e">
        <f>IF(($AH154+AM$15)&lt;Regelungszeit!$W$15,Regelungszeit!$X$14,IF(($AH154+AM$15)&lt;Regelungszeit!$W$16,Regelungszeit!$X$15,IF(($AH154+AM$15)&lt;Regelungszeit!$W$17,Regelungszeit!$X$16,IF(($AH154+AM$15)&lt;Regelungszeit!$W$18,Regelungszeit!$X$17,IF(($AH154+AM$15)&lt;Regelungszeit!$W$19,Regelungszeit!$X$18,IF(($AH154+AM$15)&lt;Regelungszeit!$W$20,Regelungszeit!$X$19,IF(($AH154+AM$15)&lt;Regelungszeit!$W$21,Regelungszeit!$X$20,IF(($AH154+AM$15)&lt;Regelungszeit!$W$22,Regelungszeit!$X$21,IF(($AH154+AM$15)&lt;Regelungszeit!$W$23,Regelungszeit!$X$22,Regelungszeit!$X$23)))))))))</f>
        <v>#N/A</v>
      </c>
      <c r="AN154" s="81" t="e">
        <f>IF(($AH154+AN$15)&lt;Regelungszeit!$W$15,Regelungszeit!$X$14,IF(($AH154+AN$15)&lt;Regelungszeit!$W$16,Regelungszeit!$X$15,IF(($AH154+AN$15)&lt;Regelungszeit!$W$17,Regelungszeit!$X$16,IF(($AH154+AN$15)&lt;Regelungszeit!$W$18,Regelungszeit!$X$17,IF(($AH154+AN$15)&lt;Regelungszeit!$W$19,Regelungszeit!$X$18,IF(($AH154+AN$15)&lt;Regelungszeit!$W$20,Regelungszeit!$X$19,IF(($AH154+AN$15)&lt;Regelungszeit!$W$21,Regelungszeit!$X$20,IF(($AH154+AN$15)&lt;Regelungszeit!$W$22,Regelungszeit!$X$21,IF(($AH154+AN$15)&lt;Regelungszeit!$W$23,Regelungszeit!$X$22,Regelungszeit!$X$23)))))))))</f>
        <v>#N/A</v>
      </c>
      <c r="AO154" s="81" t="e">
        <f>IF(($AH154+AO$15)&lt;Regelungszeit!$W$15,Regelungszeit!$X$14,IF(($AH154+AO$15)&lt;Regelungszeit!$W$16,Regelungszeit!$X$15,IF(($AH154+AO$15)&lt;Regelungszeit!$W$17,Regelungszeit!$X$16,IF(($AH154+AO$15)&lt;Regelungszeit!$W$18,Regelungszeit!$X$17,IF(($AH154+AO$15)&lt;Regelungszeit!$W$19,Regelungszeit!$X$18,IF(($AH154+AO$15)&lt;Regelungszeit!$W$20,Regelungszeit!$X$19,IF(($AH154+AO$15)&lt;Regelungszeit!$W$21,Regelungszeit!$X$20,IF(($AH154+AO$15)&lt;Regelungszeit!$W$22,Regelungszeit!$X$21,IF(($AH154+AO$15)&lt;Regelungszeit!$W$23,Regelungszeit!$X$22,Regelungszeit!$X$23)))))))))</f>
        <v>#N/A</v>
      </c>
      <c r="AP154" s="81" t="e">
        <f>IF(($AH154+AP$15)&lt;Regelungszeit!$W$15,Regelungszeit!$X$14,IF(($AH154+AP$15)&lt;Regelungszeit!$W$16,Regelungszeit!$X$15,IF(($AH154+AP$15)&lt;Regelungszeit!$W$17,Regelungszeit!$X$16,IF(($AH154+AP$15)&lt;Regelungszeit!$W$18,Regelungszeit!$X$17,IF(($AH154+AP$15)&lt;Regelungszeit!$W$19,Regelungszeit!$X$18,IF(($AH154+AP$15)&lt;Regelungszeit!$W$20,Regelungszeit!$X$19,IF(($AH154+AP$15)&lt;Regelungszeit!$W$21,Regelungszeit!$X$20,IF(($AH154+AP$15)&lt;Regelungszeit!$W$22,Regelungszeit!$X$21,IF(($AH154+AP$15)&lt;Regelungszeit!$W$23,Regelungszeit!$X$22,Regelungszeit!$X$23)))))))))</f>
        <v>#N/A</v>
      </c>
      <c r="AQ154" s="81" t="e">
        <f>IF(($AH154+AQ$15)&lt;Regelungszeit!$W$15,Regelungszeit!$X$14,IF(($AH154+AQ$15)&lt;Regelungszeit!$W$16,Regelungszeit!$X$15,IF(($AH154+AQ$15)&lt;Regelungszeit!$W$17,Regelungszeit!$X$16,IF(($AH154+AQ$15)&lt;Regelungszeit!$W$18,Regelungszeit!$X$17,IF(($AH154+AQ$15)&lt;Regelungszeit!$W$19,Regelungszeit!$X$18,IF(($AH154+AQ$15)&lt;Regelungszeit!$W$20,Regelungszeit!$X$19,IF(($AH154+AQ$15)&lt;Regelungszeit!$W$21,Regelungszeit!$X$20,IF(($AH154+AQ$15)&lt;Regelungszeit!$W$22,Regelungszeit!$X$21,IF(($AH154+AQ$15)&lt;Regelungszeit!$W$23,Regelungszeit!$X$22,Regelungszeit!$X$23)))))))))</f>
        <v>#N/A</v>
      </c>
      <c r="AR154" s="81" t="e">
        <f>IF(($AH154+AR$15)&lt;Regelungszeit!$W$15,Regelungszeit!$X$14,IF(($AH154+AR$15)&lt;Regelungszeit!$W$16,Regelungszeit!$X$15,IF(($AH154+AR$15)&lt;Regelungszeit!$W$17,Regelungszeit!$X$16,IF(($AH154+AR$15)&lt;Regelungszeit!$W$18,Regelungszeit!$X$17,IF(($AH154+AR$15)&lt;Regelungszeit!$W$19,Regelungszeit!$X$18,IF(($AH154+AR$15)&lt;Regelungszeit!$W$20,Regelungszeit!$X$19,IF(($AH154+AR$15)&lt;Regelungszeit!$W$21,Regelungszeit!$X$20,IF(($AH154+AR$15)&lt;Regelungszeit!$W$22,Regelungszeit!$X$21,IF(($AH154+AR$15)&lt;Regelungszeit!$W$23,Regelungszeit!$X$22,Regelungszeit!$X$23)))))))))</f>
        <v>#N/A</v>
      </c>
      <c r="AS154" s="81" t="e">
        <f>IF(($AH154+AS$15)&lt;Regelungszeit!$W$15,Regelungszeit!$X$14,IF(($AH154+AS$15)&lt;Regelungszeit!$W$16,Regelungszeit!$X$15,IF(($AH154+AS$15)&lt;Regelungszeit!$W$17,Regelungszeit!$X$16,IF(($AH154+AS$15)&lt;Regelungszeit!$W$18,Regelungszeit!$X$17,IF(($AH154+AS$15)&lt;Regelungszeit!$W$19,Regelungszeit!$X$18,IF(($AH154+AS$15)&lt;Regelungszeit!$W$20,Regelungszeit!$X$19,IF(($AH154+AS$15)&lt;Regelungszeit!$W$21,Regelungszeit!$X$20,IF(($AH154+AS$15)&lt;Regelungszeit!$W$22,Regelungszeit!$X$21,IF(($AH154+AS$15)&lt;Regelungszeit!$W$23,Regelungszeit!$X$22,Regelungszeit!$X$23)))))))))</f>
        <v>#N/A</v>
      </c>
      <c r="AT154" s="81" t="e">
        <f>IF(($AH154+AT$15)&lt;Regelungszeit!$W$15,Regelungszeit!$X$14,IF(($AH154+AT$15)&lt;Regelungszeit!$W$16,Regelungszeit!$X$15,IF(($AH154+AT$15)&lt;Regelungszeit!$W$17,Regelungszeit!$X$16,IF(($AH154+AT$15)&lt;Regelungszeit!$W$18,Regelungszeit!$X$17,IF(($AH154+AT$15)&lt;Regelungszeit!$W$19,Regelungszeit!$X$18,IF(($AH154+AT$15)&lt;Regelungszeit!$W$20,Regelungszeit!$X$19,IF(($AH154+AT$15)&lt;Regelungszeit!$W$21,Regelungszeit!$X$20,IF(($AH154+AT$15)&lt;Regelungszeit!$W$22,Regelungszeit!$X$21,IF(($AH154+AT$15)&lt;Regelungszeit!$W$23,Regelungszeit!$X$22,Regelungszeit!$X$23)))))))))</f>
        <v>#N/A</v>
      </c>
      <c r="AU154" s="81" t="e">
        <f>IF(($AH154+AU$15)&lt;Regelungszeit!$W$15,Regelungszeit!$X$14,IF(($AH154+AU$15)&lt;Regelungszeit!$W$16,Regelungszeit!$X$15,IF(($AH154+AU$15)&lt;Regelungszeit!$W$17,Regelungszeit!$X$16,IF(($AH154+AU$15)&lt;Regelungszeit!$W$18,Regelungszeit!$X$17,IF(($AH154+AU$15)&lt;Regelungszeit!$W$19,Regelungszeit!$X$18,IF(($AH154+AU$15)&lt;Regelungszeit!$W$20,Regelungszeit!$X$19,IF(($AH154+AU$15)&lt;Regelungszeit!$W$21,Regelungszeit!$X$20,IF(($AH154+AU$15)&lt;Regelungszeit!$W$22,Regelungszeit!$X$21,IF(($AH154+AU$15)&lt;Regelungszeit!$W$23,Regelungszeit!$X$22,Regelungszeit!$X$23)))))))))</f>
        <v>#N/A</v>
      </c>
      <c r="AV154" s="81" t="e">
        <f>IF(($AH154+AV$15)&lt;Regelungszeit!$W$15,Regelungszeit!$X$14,IF(($AH154+AV$15)&lt;Regelungszeit!$W$16,Regelungszeit!$X$15,IF(($AH154+AV$15)&lt;Regelungszeit!$W$17,Regelungszeit!$X$16,IF(($AH154+AV$15)&lt;Regelungszeit!$W$18,Regelungszeit!$X$17,IF(($AH154+AV$15)&lt;Regelungszeit!$W$19,Regelungszeit!$X$18,IF(($AH154+AV$15)&lt;Regelungszeit!$W$20,Regelungszeit!$X$19,IF(($AH154+AV$15)&lt;Regelungszeit!$W$21,Regelungszeit!$X$20,IF(($AH154+AV$15)&lt;Regelungszeit!$W$22,Regelungszeit!$X$21,IF(($AH154+AV$15)&lt;Regelungszeit!$W$23,Regelungszeit!$X$22,Regelungszeit!$X$23)))))))))</f>
        <v>#N/A</v>
      </c>
      <c r="AW154" s="81" t="e">
        <f>IF(($AH154+AW$15)&lt;Regelungszeit!$W$15,Regelungszeit!$X$14,IF(($AH154+AW$15)&lt;Regelungszeit!$W$16,Regelungszeit!$X$15,IF(($AH154+AW$15)&lt;Regelungszeit!$W$17,Regelungszeit!$X$16,IF(($AH154+AW$15)&lt;Regelungszeit!$W$18,Regelungszeit!$X$17,IF(($AH154+AW$15)&lt;Regelungszeit!$W$19,Regelungszeit!$X$18,IF(($AH154+AW$15)&lt;Regelungszeit!$W$20,Regelungszeit!$X$19,IF(($AH154+AW$15)&lt;Regelungszeit!$W$21,Regelungszeit!$X$20,IF(($AH154+AW$15)&lt;Regelungszeit!$W$22,Regelungszeit!$X$21,IF(($AH154+AW$15)&lt;Regelungszeit!$W$23,Regelungszeit!$X$22,Regelungszeit!$X$23)))))))))</f>
        <v>#N/A</v>
      </c>
      <c r="AX154" s="82" t="e">
        <f t="shared" si="50"/>
        <v>#N/A</v>
      </c>
    </row>
    <row r="155" spans="1:50">
      <c r="A155" s="56" t="e">
        <f>IF(B155=Regelungszeit!$F$31,"Ende Regelung",IF(B155=Regelungszeit!$F$32,"Ende Hochfahrrampe",""))</f>
        <v>#N/A</v>
      </c>
      <c r="B155" s="57">
        <v>141</v>
      </c>
      <c r="C155" s="58" t="e">
        <f t="shared" si="34"/>
        <v>#N/A</v>
      </c>
      <c r="D155" s="59" t="e">
        <f t="shared" si="35"/>
        <v>#N/A</v>
      </c>
      <c r="E155" s="155"/>
      <c r="F155" s="247" t="e">
        <f>MATCH(INT(C155),Zuteilung!A:A,0)</f>
        <v>#N/A</v>
      </c>
      <c r="G155" s="61" t="e">
        <f>IF(OR(C155&lt;INDEX(Zuteilung!C:C,F155),C155&gt;INDEX(Zuteilung!D:D,F155)),FALSE,TRUE)</f>
        <v>#N/A</v>
      </c>
      <c r="H155" s="60" t="e">
        <f>IF(B155&lt;=Regelungszeit!$F$32,H154+Regelungszeit!$F$28,"")</f>
        <v>#N/A</v>
      </c>
      <c r="I155" s="60"/>
      <c r="J155" s="60"/>
      <c r="K155" s="60"/>
      <c r="L155" s="61" t="e">
        <f t="shared" si="41"/>
        <v>#N/A</v>
      </c>
      <c r="M155" s="106" t="e">
        <f t="shared" si="43"/>
        <v>#N/A</v>
      </c>
      <c r="N155" s="61" t="e">
        <f>IF(M155="","",IF(M155=1,0,IF(M155=1,0,Dateneingabe!$G$10*M155)))</f>
        <v>#N/A</v>
      </c>
      <c r="O155" s="252">
        <f t="shared" si="47"/>
        <v>0</v>
      </c>
      <c r="P155" s="63">
        <f>IF(O155="","",O155*(Dateneingabe!$G$10/100))</f>
        <v>0</v>
      </c>
      <c r="Q155" s="63">
        <f t="shared" si="48"/>
        <v>0</v>
      </c>
      <c r="R155" s="63" t="e">
        <f>IF(C155="","",IF(Dateneingabe!$G$17&lt;40909,Zeitreihe!P155,Zeitreihe!Q155))</f>
        <v>#N/A</v>
      </c>
      <c r="S155" s="68" t="str">
        <f>IF($T$14=0,"",IF(H155="","",IF(E155="","Ist-Arbeit fehlt",IF(L155&gt;Dateneingabe!$G$8,"Ist-Arbeit unplausibel",""))))</f>
        <v/>
      </c>
      <c r="T155" s="30">
        <f t="shared" si="42"/>
        <v>0</v>
      </c>
      <c r="U155" s="30">
        <f t="shared" si="44"/>
        <v>0</v>
      </c>
      <c r="X155" s="80"/>
      <c r="Y155" s="79"/>
      <c r="Z155" s="81"/>
      <c r="AA155" s="81"/>
      <c r="AB155" s="81"/>
      <c r="AC155" s="81"/>
      <c r="AD155" s="81"/>
      <c r="AE155" s="81"/>
      <c r="AF155" s="30" t="e">
        <f t="shared" si="45"/>
        <v>#N/A</v>
      </c>
      <c r="AG155" s="80" t="e">
        <f t="shared" si="49"/>
        <v>#N/A</v>
      </c>
      <c r="AH155" s="79" t="e">
        <f t="shared" si="46"/>
        <v>#N/A</v>
      </c>
      <c r="AI155" s="81" t="e">
        <f>IF(($AH155+AI$15)&lt;Regelungszeit!$W$15,Regelungszeit!$X$14,IF(($AH155+AI$15)&lt;Regelungszeit!$W$16,Regelungszeit!$X$15,IF(($AH155+AI$15)&lt;Regelungszeit!$W$17,Regelungszeit!$X$16,IF(($AH155+AI$15)&lt;Regelungszeit!$W$18,Regelungszeit!$X$17,IF(($AH155+AI$15)&lt;Regelungszeit!$W$19,Regelungszeit!$X$18,IF(($AH155+AI$15)&lt;Regelungszeit!$W$20,Regelungszeit!$X$19,IF(($AH155+AI$15)&lt;Regelungszeit!$W$21,Regelungszeit!$X$20,IF(($AH155+AI$15)&lt;Regelungszeit!$W$22,Regelungszeit!$X$21,IF(($AH155+AI$15)&lt;Regelungszeit!$W$23,Regelungszeit!$X$22,Regelungszeit!$X$23)))))))))</f>
        <v>#N/A</v>
      </c>
      <c r="AJ155" s="81" t="e">
        <f>IF(($AH155+AJ$15)&lt;Regelungszeit!$W$15,Regelungszeit!$X$14,IF(($AH155+AJ$15)&lt;Regelungszeit!$W$16,Regelungszeit!$X$15,IF(($AH155+AJ$15)&lt;Regelungszeit!$W$17,Regelungszeit!$X$16,IF(($AH155+AJ$15)&lt;Regelungszeit!$W$18,Regelungszeit!$X$17,IF(($AH155+AJ$15)&lt;Regelungszeit!$W$19,Regelungszeit!$X$18,IF(($AH155+AJ$15)&lt;Regelungszeit!$W$20,Regelungszeit!$X$19,IF(($AH155+AJ$15)&lt;Regelungszeit!$W$21,Regelungszeit!$X$20,IF(($AH155+AJ$15)&lt;Regelungszeit!$W$22,Regelungszeit!$X$21,IF(($AH155+AJ$15)&lt;Regelungszeit!$W$23,Regelungszeit!$X$22,Regelungszeit!$X$23)))))))))</f>
        <v>#N/A</v>
      </c>
      <c r="AK155" s="81" t="e">
        <f>IF(($AH155+AK$15)&lt;Regelungszeit!$W$15,Regelungszeit!$X$14,IF(($AH155+AK$15)&lt;Regelungszeit!$W$16,Regelungszeit!$X$15,IF(($AH155+AK$15)&lt;Regelungszeit!$W$17,Regelungszeit!$X$16,IF(($AH155+AK$15)&lt;Regelungszeit!$W$18,Regelungszeit!$X$17,IF(($AH155+AK$15)&lt;Regelungszeit!$W$19,Regelungszeit!$X$18,IF(($AH155+AK$15)&lt;Regelungszeit!$W$20,Regelungszeit!$X$19,IF(($AH155+AK$15)&lt;Regelungszeit!$W$21,Regelungszeit!$X$20,IF(($AH155+AK$15)&lt;Regelungszeit!$W$22,Regelungszeit!$X$21,IF(($AH155+AK$15)&lt;Regelungszeit!$W$23,Regelungszeit!$X$22,Regelungszeit!$X$23)))))))))</f>
        <v>#N/A</v>
      </c>
      <c r="AL155" s="81" t="e">
        <f>IF(($AH155+AL$15)&lt;Regelungszeit!$W$15,Regelungszeit!$X$14,IF(($AH155+AL$15)&lt;Regelungszeit!$W$16,Regelungszeit!$X$15,IF(($AH155+AL$15)&lt;Regelungszeit!$W$17,Regelungszeit!$X$16,IF(($AH155+AL$15)&lt;Regelungszeit!$W$18,Regelungszeit!$X$17,IF(($AH155+AL$15)&lt;Regelungszeit!$W$19,Regelungszeit!$X$18,IF(($AH155+AL$15)&lt;Regelungszeit!$W$20,Regelungszeit!$X$19,IF(($AH155+AL$15)&lt;Regelungszeit!$W$21,Regelungszeit!$X$20,IF(($AH155+AL$15)&lt;Regelungszeit!$W$22,Regelungszeit!$X$21,IF(($AH155+AL$15)&lt;Regelungszeit!$W$23,Regelungszeit!$X$22,Regelungszeit!$X$23)))))))))</f>
        <v>#N/A</v>
      </c>
      <c r="AM155" s="81" t="e">
        <f>IF(($AH155+AM$15)&lt;Regelungszeit!$W$15,Regelungszeit!$X$14,IF(($AH155+AM$15)&lt;Regelungszeit!$W$16,Regelungszeit!$X$15,IF(($AH155+AM$15)&lt;Regelungszeit!$W$17,Regelungszeit!$X$16,IF(($AH155+AM$15)&lt;Regelungszeit!$W$18,Regelungszeit!$X$17,IF(($AH155+AM$15)&lt;Regelungszeit!$W$19,Regelungszeit!$X$18,IF(($AH155+AM$15)&lt;Regelungszeit!$W$20,Regelungszeit!$X$19,IF(($AH155+AM$15)&lt;Regelungszeit!$W$21,Regelungszeit!$X$20,IF(($AH155+AM$15)&lt;Regelungszeit!$W$22,Regelungszeit!$X$21,IF(($AH155+AM$15)&lt;Regelungszeit!$W$23,Regelungszeit!$X$22,Regelungszeit!$X$23)))))))))</f>
        <v>#N/A</v>
      </c>
      <c r="AN155" s="81" t="e">
        <f>IF(($AH155+AN$15)&lt;Regelungszeit!$W$15,Regelungszeit!$X$14,IF(($AH155+AN$15)&lt;Regelungszeit!$W$16,Regelungszeit!$X$15,IF(($AH155+AN$15)&lt;Regelungszeit!$W$17,Regelungszeit!$X$16,IF(($AH155+AN$15)&lt;Regelungszeit!$W$18,Regelungszeit!$X$17,IF(($AH155+AN$15)&lt;Regelungszeit!$W$19,Regelungszeit!$X$18,IF(($AH155+AN$15)&lt;Regelungszeit!$W$20,Regelungszeit!$X$19,IF(($AH155+AN$15)&lt;Regelungszeit!$W$21,Regelungszeit!$X$20,IF(($AH155+AN$15)&lt;Regelungszeit!$W$22,Regelungszeit!$X$21,IF(($AH155+AN$15)&lt;Regelungszeit!$W$23,Regelungszeit!$X$22,Regelungszeit!$X$23)))))))))</f>
        <v>#N/A</v>
      </c>
      <c r="AO155" s="81" t="e">
        <f>IF(($AH155+AO$15)&lt;Regelungszeit!$W$15,Regelungszeit!$X$14,IF(($AH155+AO$15)&lt;Regelungszeit!$W$16,Regelungszeit!$X$15,IF(($AH155+AO$15)&lt;Regelungszeit!$W$17,Regelungszeit!$X$16,IF(($AH155+AO$15)&lt;Regelungszeit!$W$18,Regelungszeit!$X$17,IF(($AH155+AO$15)&lt;Regelungszeit!$W$19,Regelungszeit!$X$18,IF(($AH155+AO$15)&lt;Regelungszeit!$W$20,Regelungszeit!$X$19,IF(($AH155+AO$15)&lt;Regelungszeit!$W$21,Regelungszeit!$X$20,IF(($AH155+AO$15)&lt;Regelungszeit!$W$22,Regelungszeit!$X$21,IF(($AH155+AO$15)&lt;Regelungszeit!$W$23,Regelungszeit!$X$22,Regelungszeit!$X$23)))))))))</f>
        <v>#N/A</v>
      </c>
      <c r="AP155" s="81" t="e">
        <f>IF(($AH155+AP$15)&lt;Regelungszeit!$W$15,Regelungszeit!$X$14,IF(($AH155+AP$15)&lt;Regelungszeit!$W$16,Regelungszeit!$X$15,IF(($AH155+AP$15)&lt;Regelungszeit!$W$17,Regelungszeit!$X$16,IF(($AH155+AP$15)&lt;Regelungszeit!$W$18,Regelungszeit!$X$17,IF(($AH155+AP$15)&lt;Regelungszeit!$W$19,Regelungszeit!$X$18,IF(($AH155+AP$15)&lt;Regelungszeit!$W$20,Regelungszeit!$X$19,IF(($AH155+AP$15)&lt;Regelungszeit!$W$21,Regelungszeit!$X$20,IF(($AH155+AP$15)&lt;Regelungszeit!$W$22,Regelungszeit!$X$21,IF(($AH155+AP$15)&lt;Regelungszeit!$W$23,Regelungszeit!$X$22,Regelungszeit!$X$23)))))))))</f>
        <v>#N/A</v>
      </c>
      <c r="AQ155" s="81" t="e">
        <f>IF(($AH155+AQ$15)&lt;Regelungszeit!$W$15,Regelungszeit!$X$14,IF(($AH155+AQ$15)&lt;Regelungszeit!$W$16,Regelungszeit!$X$15,IF(($AH155+AQ$15)&lt;Regelungszeit!$W$17,Regelungszeit!$X$16,IF(($AH155+AQ$15)&lt;Regelungszeit!$W$18,Regelungszeit!$X$17,IF(($AH155+AQ$15)&lt;Regelungszeit!$W$19,Regelungszeit!$X$18,IF(($AH155+AQ$15)&lt;Regelungszeit!$W$20,Regelungszeit!$X$19,IF(($AH155+AQ$15)&lt;Regelungszeit!$W$21,Regelungszeit!$X$20,IF(($AH155+AQ$15)&lt;Regelungszeit!$W$22,Regelungszeit!$X$21,IF(($AH155+AQ$15)&lt;Regelungszeit!$W$23,Regelungszeit!$X$22,Regelungszeit!$X$23)))))))))</f>
        <v>#N/A</v>
      </c>
      <c r="AR155" s="81" t="e">
        <f>IF(($AH155+AR$15)&lt;Regelungszeit!$W$15,Regelungszeit!$X$14,IF(($AH155+AR$15)&lt;Regelungszeit!$W$16,Regelungszeit!$X$15,IF(($AH155+AR$15)&lt;Regelungszeit!$W$17,Regelungszeit!$X$16,IF(($AH155+AR$15)&lt;Regelungszeit!$W$18,Regelungszeit!$X$17,IF(($AH155+AR$15)&lt;Regelungszeit!$W$19,Regelungszeit!$X$18,IF(($AH155+AR$15)&lt;Regelungszeit!$W$20,Regelungszeit!$X$19,IF(($AH155+AR$15)&lt;Regelungszeit!$W$21,Regelungszeit!$X$20,IF(($AH155+AR$15)&lt;Regelungszeit!$W$22,Regelungszeit!$X$21,IF(($AH155+AR$15)&lt;Regelungszeit!$W$23,Regelungszeit!$X$22,Regelungszeit!$X$23)))))))))</f>
        <v>#N/A</v>
      </c>
      <c r="AS155" s="81" t="e">
        <f>IF(($AH155+AS$15)&lt;Regelungszeit!$W$15,Regelungszeit!$X$14,IF(($AH155+AS$15)&lt;Regelungszeit!$W$16,Regelungszeit!$X$15,IF(($AH155+AS$15)&lt;Regelungszeit!$W$17,Regelungszeit!$X$16,IF(($AH155+AS$15)&lt;Regelungszeit!$W$18,Regelungszeit!$X$17,IF(($AH155+AS$15)&lt;Regelungszeit!$W$19,Regelungszeit!$X$18,IF(($AH155+AS$15)&lt;Regelungszeit!$W$20,Regelungszeit!$X$19,IF(($AH155+AS$15)&lt;Regelungszeit!$W$21,Regelungszeit!$X$20,IF(($AH155+AS$15)&lt;Regelungszeit!$W$22,Regelungszeit!$X$21,IF(($AH155+AS$15)&lt;Regelungszeit!$W$23,Regelungszeit!$X$22,Regelungszeit!$X$23)))))))))</f>
        <v>#N/A</v>
      </c>
      <c r="AT155" s="81" t="e">
        <f>IF(($AH155+AT$15)&lt;Regelungszeit!$W$15,Regelungszeit!$X$14,IF(($AH155+AT$15)&lt;Regelungszeit!$W$16,Regelungszeit!$X$15,IF(($AH155+AT$15)&lt;Regelungszeit!$W$17,Regelungszeit!$X$16,IF(($AH155+AT$15)&lt;Regelungszeit!$W$18,Regelungszeit!$X$17,IF(($AH155+AT$15)&lt;Regelungszeit!$W$19,Regelungszeit!$X$18,IF(($AH155+AT$15)&lt;Regelungszeit!$W$20,Regelungszeit!$X$19,IF(($AH155+AT$15)&lt;Regelungszeit!$W$21,Regelungszeit!$X$20,IF(($AH155+AT$15)&lt;Regelungszeit!$W$22,Regelungszeit!$X$21,IF(($AH155+AT$15)&lt;Regelungszeit!$W$23,Regelungszeit!$X$22,Regelungszeit!$X$23)))))))))</f>
        <v>#N/A</v>
      </c>
      <c r="AU155" s="81" t="e">
        <f>IF(($AH155+AU$15)&lt;Regelungszeit!$W$15,Regelungszeit!$X$14,IF(($AH155+AU$15)&lt;Regelungszeit!$W$16,Regelungszeit!$X$15,IF(($AH155+AU$15)&lt;Regelungszeit!$W$17,Regelungszeit!$X$16,IF(($AH155+AU$15)&lt;Regelungszeit!$W$18,Regelungszeit!$X$17,IF(($AH155+AU$15)&lt;Regelungszeit!$W$19,Regelungszeit!$X$18,IF(($AH155+AU$15)&lt;Regelungszeit!$W$20,Regelungszeit!$X$19,IF(($AH155+AU$15)&lt;Regelungszeit!$W$21,Regelungszeit!$X$20,IF(($AH155+AU$15)&lt;Regelungszeit!$W$22,Regelungszeit!$X$21,IF(($AH155+AU$15)&lt;Regelungszeit!$W$23,Regelungszeit!$X$22,Regelungszeit!$X$23)))))))))</f>
        <v>#N/A</v>
      </c>
      <c r="AV155" s="81" t="e">
        <f>IF(($AH155+AV$15)&lt;Regelungszeit!$W$15,Regelungszeit!$X$14,IF(($AH155+AV$15)&lt;Regelungszeit!$W$16,Regelungszeit!$X$15,IF(($AH155+AV$15)&lt;Regelungszeit!$W$17,Regelungszeit!$X$16,IF(($AH155+AV$15)&lt;Regelungszeit!$W$18,Regelungszeit!$X$17,IF(($AH155+AV$15)&lt;Regelungszeit!$W$19,Regelungszeit!$X$18,IF(($AH155+AV$15)&lt;Regelungszeit!$W$20,Regelungszeit!$X$19,IF(($AH155+AV$15)&lt;Regelungszeit!$W$21,Regelungszeit!$X$20,IF(($AH155+AV$15)&lt;Regelungszeit!$W$22,Regelungszeit!$X$21,IF(($AH155+AV$15)&lt;Regelungszeit!$W$23,Regelungszeit!$X$22,Regelungszeit!$X$23)))))))))</f>
        <v>#N/A</v>
      </c>
      <c r="AW155" s="81" t="e">
        <f>IF(($AH155+AW$15)&lt;Regelungszeit!$W$15,Regelungszeit!$X$14,IF(($AH155+AW$15)&lt;Regelungszeit!$W$16,Regelungszeit!$X$15,IF(($AH155+AW$15)&lt;Regelungszeit!$W$17,Regelungszeit!$X$16,IF(($AH155+AW$15)&lt;Regelungszeit!$W$18,Regelungszeit!$X$17,IF(($AH155+AW$15)&lt;Regelungszeit!$W$19,Regelungszeit!$X$18,IF(($AH155+AW$15)&lt;Regelungszeit!$W$20,Regelungszeit!$X$19,IF(($AH155+AW$15)&lt;Regelungszeit!$W$21,Regelungszeit!$X$20,IF(($AH155+AW$15)&lt;Regelungszeit!$W$22,Regelungszeit!$X$21,IF(($AH155+AW$15)&lt;Regelungszeit!$W$23,Regelungszeit!$X$22,Regelungszeit!$X$23)))))))))</f>
        <v>#N/A</v>
      </c>
      <c r="AX155" s="82" t="e">
        <f t="shared" si="50"/>
        <v>#N/A</v>
      </c>
    </row>
    <row r="156" spans="1:50">
      <c r="A156" s="56" t="e">
        <f>IF(B156=Regelungszeit!$F$31,"Ende Regelung",IF(B156=Regelungszeit!$F$32,"Ende Hochfahrrampe",""))</f>
        <v>#N/A</v>
      </c>
      <c r="B156" s="57">
        <v>142</v>
      </c>
      <c r="C156" s="58" t="e">
        <f t="shared" si="34"/>
        <v>#N/A</v>
      </c>
      <c r="D156" s="59" t="e">
        <f t="shared" si="35"/>
        <v>#N/A</v>
      </c>
      <c r="E156" s="155"/>
      <c r="F156" s="247" t="e">
        <f>MATCH(INT(C156),Zuteilung!A:A,0)</f>
        <v>#N/A</v>
      </c>
      <c r="G156" s="61" t="e">
        <f>IF(OR(C156&lt;INDEX(Zuteilung!C:C,F156),C156&gt;INDEX(Zuteilung!D:D,F156)),FALSE,TRUE)</f>
        <v>#N/A</v>
      </c>
      <c r="H156" s="60" t="e">
        <f>IF(B156&lt;=Regelungszeit!$F$32,H155+Regelungszeit!$F$28,"")</f>
        <v>#N/A</v>
      </c>
      <c r="I156" s="60"/>
      <c r="J156" s="60"/>
      <c r="K156" s="60"/>
      <c r="L156" s="61" t="e">
        <f t="shared" si="41"/>
        <v>#N/A</v>
      </c>
      <c r="M156" s="106" t="e">
        <f t="shared" si="43"/>
        <v>#N/A</v>
      </c>
      <c r="N156" s="61" t="e">
        <f>IF(M156="","",IF(M156=1,0,IF(M156=1,0,Dateneingabe!$G$10*M156)))</f>
        <v>#N/A</v>
      </c>
      <c r="O156" s="252">
        <f t="shared" si="47"/>
        <v>0</v>
      </c>
      <c r="P156" s="63">
        <f>IF(O156="","",O156*(Dateneingabe!$G$10/100))</f>
        <v>0</v>
      </c>
      <c r="Q156" s="63">
        <f t="shared" si="48"/>
        <v>0</v>
      </c>
      <c r="R156" s="63" t="e">
        <f>IF(C156="","",IF(Dateneingabe!$G$17&lt;40909,Zeitreihe!P156,Zeitreihe!Q156))</f>
        <v>#N/A</v>
      </c>
      <c r="S156" s="68" t="str">
        <f>IF($T$14=0,"",IF(H156="","",IF(E156="","Ist-Arbeit fehlt",IF(L156&gt;Dateneingabe!$G$8,"Ist-Arbeit unplausibel",""))))</f>
        <v/>
      </c>
      <c r="T156" s="30">
        <f t="shared" si="42"/>
        <v>0</v>
      </c>
      <c r="U156" s="30">
        <f t="shared" si="44"/>
        <v>0</v>
      </c>
      <c r="X156" s="80"/>
      <c r="Y156" s="79"/>
      <c r="Z156" s="81"/>
      <c r="AA156" s="81"/>
      <c r="AB156" s="81"/>
      <c r="AC156" s="81"/>
      <c r="AD156" s="81"/>
      <c r="AE156" s="81"/>
      <c r="AF156" s="30" t="e">
        <f t="shared" si="45"/>
        <v>#N/A</v>
      </c>
      <c r="AG156" s="80" t="e">
        <f t="shared" si="49"/>
        <v>#N/A</v>
      </c>
      <c r="AH156" s="79" t="e">
        <f t="shared" si="46"/>
        <v>#N/A</v>
      </c>
      <c r="AI156" s="81" t="e">
        <f>IF(($AH156+AI$15)&lt;Regelungszeit!$W$15,Regelungszeit!$X$14,IF(($AH156+AI$15)&lt;Regelungszeit!$W$16,Regelungszeit!$X$15,IF(($AH156+AI$15)&lt;Regelungszeit!$W$17,Regelungszeit!$X$16,IF(($AH156+AI$15)&lt;Regelungszeit!$W$18,Regelungszeit!$X$17,IF(($AH156+AI$15)&lt;Regelungszeit!$W$19,Regelungszeit!$X$18,IF(($AH156+AI$15)&lt;Regelungszeit!$W$20,Regelungszeit!$X$19,IF(($AH156+AI$15)&lt;Regelungszeit!$W$21,Regelungszeit!$X$20,IF(($AH156+AI$15)&lt;Regelungszeit!$W$22,Regelungszeit!$X$21,IF(($AH156+AI$15)&lt;Regelungszeit!$W$23,Regelungszeit!$X$22,Regelungszeit!$X$23)))))))))</f>
        <v>#N/A</v>
      </c>
      <c r="AJ156" s="81" t="e">
        <f>IF(($AH156+AJ$15)&lt;Regelungszeit!$W$15,Regelungszeit!$X$14,IF(($AH156+AJ$15)&lt;Regelungszeit!$W$16,Regelungszeit!$X$15,IF(($AH156+AJ$15)&lt;Regelungszeit!$W$17,Regelungszeit!$X$16,IF(($AH156+AJ$15)&lt;Regelungszeit!$W$18,Regelungszeit!$X$17,IF(($AH156+AJ$15)&lt;Regelungszeit!$W$19,Regelungszeit!$X$18,IF(($AH156+AJ$15)&lt;Regelungszeit!$W$20,Regelungszeit!$X$19,IF(($AH156+AJ$15)&lt;Regelungszeit!$W$21,Regelungszeit!$X$20,IF(($AH156+AJ$15)&lt;Regelungszeit!$W$22,Regelungszeit!$X$21,IF(($AH156+AJ$15)&lt;Regelungszeit!$W$23,Regelungszeit!$X$22,Regelungszeit!$X$23)))))))))</f>
        <v>#N/A</v>
      </c>
      <c r="AK156" s="81" t="e">
        <f>IF(($AH156+AK$15)&lt;Regelungszeit!$W$15,Regelungszeit!$X$14,IF(($AH156+AK$15)&lt;Regelungszeit!$W$16,Regelungszeit!$X$15,IF(($AH156+AK$15)&lt;Regelungszeit!$W$17,Regelungszeit!$X$16,IF(($AH156+AK$15)&lt;Regelungszeit!$W$18,Regelungszeit!$X$17,IF(($AH156+AK$15)&lt;Regelungszeit!$W$19,Regelungszeit!$X$18,IF(($AH156+AK$15)&lt;Regelungszeit!$W$20,Regelungszeit!$X$19,IF(($AH156+AK$15)&lt;Regelungszeit!$W$21,Regelungszeit!$X$20,IF(($AH156+AK$15)&lt;Regelungszeit!$W$22,Regelungszeit!$X$21,IF(($AH156+AK$15)&lt;Regelungszeit!$W$23,Regelungszeit!$X$22,Regelungszeit!$X$23)))))))))</f>
        <v>#N/A</v>
      </c>
      <c r="AL156" s="81" t="e">
        <f>IF(($AH156+AL$15)&lt;Regelungszeit!$W$15,Regelungszeit!$X$14,IF(($AH156+AL$15)&lt;Regelungszeit!$W$16,Regelungszeit!$X$15,IF(($AH156+AL$15)&lt;Regelungszeit!$W$17,Regelungszeit!$X$16,IF(($AH156+AL$15)&lt;Regelungszeit!$W$18,Regelungszeit!$X$17,IF(($AH156+AL$15)&lt;Regelungszeit!$W$19,Regelungszeit!$X$18,IF(($AH156+AL$15)&lt;Regelungszeit!$W$20,Regelungszeit!$X$19,IF(($AH156+AL$15)&lt;Regelungszeit!$W$21,Regelungszeit!$X$20,IF(($AH156+AL$15)&lt;Regelungszeit!$W$22,Regelungszeit!$X$21,IF(($AH156+AL$15)&lt;Regelungszeit!$W$23,Regelungszeit!$X$22,Regelungszeit!$X$23)))))))))</f>
        <v>#N/A</v>
      </c>
      <c r="AM156" s="81" t="e">
        <f>IF(($AH156+AM$15)&lt;Regelungszeit!$W$15,Regelungszeit!$X$14,IF(($AH156+AM$15)&lt;Regelungszeit!$W$16,Regelungszeit!$X$15,IF(($AH156+AM$15)&lt;Regelungszeit!$W$17,Regelungszeit!$X$16,IF(($AH156+AM$15)&lt;Regelungszeit!$W$18,Regelungszeit!$X$17,IF(($AH156+AM$15)&lt;Regelungszeit!$W$19,Regelungszeit!$X$18,IF(($AH156+AM$15)&lt;Regelungszeit!$W$20,Regelungszeit!$X$19,IF(($AH156+AM$15)&lt;Regelungszeit!$W$21,Regelungszeit!$X$20,IF(($AH156+AM$15)&lt;Regelungszeit!$W$22,Regelungszeit!$X$21,IF(($AH156+AM$15)&lt;Regelungszeit!$W$23,Regelungszeit!$X$22,Regelungszeit!$X$23)))))))))</f>
        <v>#N/A</v>
      </c>
      <c r="AN156" s="81" t="e">
        <f>IF(($AH156+AN$15)&lt;Regelungszeit!$W$15,Regelungszeit!$X$14,IF(($AH156+AN$15)&lt;Regelungszeit!$W$16,Regelungszeit!$X$15,IF(($AH156+AN$15)&lt;Regelungszeit!$W$17,Regelungszeit!$X$16,IF(($AH156+AN$15)&lt;Regelungszeit!$W$18,Regelungszeit!$X$17,IF(($AH156+AN$15)&lt;Regelungszeit!$W$19,Regelungszeit!$X$18,IF(($AH156+AN$15)&lt;Regelungszeit!$W$20,Regelungszeit!$X$19,IF(($AH156+AN$15)&lt;Regelungszeit!$W$21,Regelungszeit!$X$20,IF(($AH156+AN$15)&lt;Regelungszeit!$W$22,Regelungszeit!$X$21,IF(($AH156+AN$15)&lt;Regelungszeit!$W$23,Regelungszeit!$X$22,Regelungszeit!$X$23)))))))))</f>
        <v>#N/A</v>
      </c>
      <c r="AO156" s="81" t="e">
        <f>IF(($AH156+AO$15)&lt;Regelungszeit!$W$15,Regelungszeit!$X$14,IF(($AH156+AO$15)&lt;Regelungszeit!$W$16,Regelungszeit!$X$15,IF(($AH156+AO$15)&lt;Regelungszeit!$W$17,Regelungszeit!$X$16,IF(($AH156+AO$15)&lt;Regelungszeit!$W$18,Regelungszeit!$X$17,IF(($AH156+AO$15)&lt;Regelungszeit!$W$19,Regelungszeit!$X$18,IF(($AH156+AO$15)&lt;Regelungszeit!$W$20,Regelungszeit!$X$19,IF(($AH156+AO$15)&lt;Regelungszeit!$W$21,Regelungszeit!$X$20,IF(($AH156+AO$15)&lt;Regelungszeit!$W$22,Regelungszeit!$X$21,IF(($AH156+AO$15)&lt;Regelungszeit!$W$23,Regelungszeit!$X$22,Regelungszeit!$X$23)))))))))</f>
        <v>#N/A</v>
      </c>
      <c r="AP156" s="81" t="e">
        <f>IF(($AH156+AP$15)&lt;Regelungszeit!$W$15,Regelungszeit!$X$14,IF(($AH156+AP$15)&lt;Regelungszeit!$W$16,Regelungszeit!$X$15,IF(($AH156+AP$15)&lt;Regelungszeit!$W$17,Regelungszeit!$X$16,IF(($AH156+AP$15)&lt;Regelungszeit!$W$18,Regelungszeit!$X$17,IF(($AH156+AP$15)&lt;Regelungszeit!$W$19,Regelungszeit!$X$18,IF(($AH156+AP$15)&lt;Regelungszeit!$W$20,Regelungszeit!$X$19,IF(($AH156+AP$15)&lt;Regelungszeit!$W$21,Regelungszeit!$X$20,IF(($AH156+AP$15)&lt;Regelungszeit!$W$22,Regelungszeit!$X$21,IF(($AH156+AP$15)&lt;Regelungszeit!$W$23,Regelungszeit!$X$22,Regelungszeit!$X$23)))))))))</f>
        <v>#N/A</v>
      </c>
      <c r="AQ156" s="81" t="e">
        <f>IF(($AH156+AQ$15)&lt;Regelungszeit!$W$15,Regelungszeit!$X$14,IF(($AH156+AQ$15)&lt;Regelungszeit!$W$16,Regelungszeit!$X$15,IF(($AH156+AQ$15)&lt;Regelungszeit!$W$17,Regelungszeit!$X$16,IF(($AH156+AQ$15)&lt;Regelungszeit!$W$18,Regelungszeit!$X$17,IF(($AH156+AQ$15)&lt;Regelungszeit!$W$19,Regelungszeit!$X$18,IF(($AH156+AQ$15)&lt;Regelungszeit!$W$20,Regelungszeit!$X$19,IF(($AH156+AQ$15)&lt;Regelungszeit!$W$21,Regelungszeit!$X$20,IF(($AH156+AQ$15)&lt;Regelungszeit!$W$22,Regelungszeit!$X$21,IF(($AH156+AQ$15)&lt;Regelungszeit!$W$23,Regelungszeit!$X$22,Regelungszeit!$X$23)))))))))</f>
        <v>#N/A</v>
      </c>
      <c r="AR156" s="81" t="e">
        <f>IF(($AH156+AR$15)&lt;Regelungszeit!$W$15,Regelungszeit!$X$14,IF(($AH156+AR$15)&lt;Regelungszeit!$W$16,Regelungszeit!$X$15,IF(($AH156+AR$15)&lt;Regelungszeit!$W$17,Regelungszeit!$X$16,IF(($AH156+AR$15)&lt;Regelungszeit!$W$18,Regelungszeit!$X$17,IF(($AH156+AR$15)&lt;Regelungszeit!$W$19,Regelungszeit!$X$18,IF(($AH156+AR$15)&lt;Regelungszeit!$W$20,Regelungszeit!$X$19,IF(($AH156+AR$15)&lt;Regelungszeit!$W$21,Regelungszeit!$X$20,IF(($AH156+AR$15)&lt;Regelungszeit!$W$22,Regelungszeit!$X$21,IF(($AH156+AR$15)&lt;Regelungszeit!$W$23,Regelungszeit!$X$22,Regelungszeit!$X$23)))))))))</f>
        <v>#N/A</v>
      </c>
      <c r="AS156" s="81" t="e">
        <f>IF(($AH156+AS$15)&lt;Regelungszeit!$W$15,Regelungszeit!$X$14,IF(($AH156+AS$15)&lt;Regelungszeit!$W$16,Regelungszeit!$X$15,IF(($AH156+AS$15)&lt;Regelungszeit!$W$17,Regelungszeit!$X$16,IF(($AH156+AS$15)&lt;Regelungszeit!$W$18,Regelungszeit!$X$17,IF(($AH156+AS$15)&lt;Regelungszeit!$W$19,Regelungszeit!$X$18,IF(($AH156+AS$15)&lt;Regelungszeit!$W$20,Regelungszeit!$X$19,IF(($AH156+AS$15)&lt;Regelungszeit!$W$21,Regelungszeit!$X$20,IF(($AH156+AS$15)&lt;Regelungszeit!$W$22,Regelungszeit!$X$21,IF(($AH156+AS$15)&lt;Regelungszeit!$W$23,Regelungszeit!$X$22,Regelungszeit!$X$23)))))))))</f>
        <v>#N/A</v>
      </c>
      <c r="AT156" s="81" t="e">
        <f>IF(($AH156+AT$15)&lt;Regelungszeit!$W$15,Regelungszeit!$X$14,IF(($AH156+AT$15)&lt;Regelungszeit!$W$16,Regelungszeit!$X$15,IF(($AH156+AT$15)&lt;Regelungszeit!$W$17,Regelungszeit!$X$16,IF(($AH156+AT$15)&lt;Regelungszeit!$W$18,Regelungszeit!$X$17,IF(($AH156+AT$15)&lt;Regelungszeit!$W$19,Regelungszeit!$X$18,IF(($AH156+AT$15)&lt;Regelungszeit!$W$20,Regelungszeit!$X$19,IF(($AH156+AT$15)&lt;Regelungszeit!$W$21,Regelungszeit!$X$20,IF(($AH156+AT$15)&lt;Regelungszeit!$W$22,Regelungszeit!$X$21,IF(($AH156+AT$15)&lt;Regelungszeit!$W$23,Regelungszeit!$X$22,Regelungszeit!$X$23)))))))))</f>
        <v>#N/A</v>
      </c>
      <c r="AU156" s="81" t="e">
        <f>IF(($AH156+AU$15)&lt;Regelungszeit!$W$15,Regelungszeit!$X$14,IF(($AH156+AU$15)&lt;Regelungszeit!$W$16,Regelungszeit!$X$15,IF(($AH156+AU$15)&lt;Regelungszeit!$W$17,Regelungszeit!$X$16,IF(($AH156+AU$15)&lt;Regelungszeit!$W$18,Regelungszeit!$X$17,IF(($AH156+AU$15)&lt;Regelungszeit!$W$19,Regelungszeit!$X$18,IF(($AH156+AU$15)&lt;Regelungszeit!$W$20,Regelungszeit!$X$19,IF(($AH156+AU$15)&lt;Regelungszeit!$W$21,Regelungszeit!$X$20,IF(($AH156+AU$15)&lt;Regelungszeit!$W$22,Regelungszeit!$X$21,IF(($AH156+AU$15)&lt;Regelungszeit!$W$23,Regelungszeit!$X$22,Regelungszeit!$X$23)))))))))</f>
        <v>#N/A</v>
      </c>
      <c r="AV156" s="81" t="e">
        <f>IF(($AH156+AV$15)&lt;Regelungszeit!$W$15,Regelungszeit!$X$14,IF(($AH156+AV$15)&lt;Regelungszeit!$W$16,Regelungszeit!$X$15,IF(($AH156+AV$15)&lt;Regelungszeit!$W$17,Regelungszeit!$X$16,IF(($AH156+AV$15)&lt;Regelungszeit!$W$18,Regelungszeit!$X$17,IF(($AH156+AV$15)&lt;Regelungszeit!$W$19,Regelungszeit!$X$18,IF(($AH156+AV$15)&lt;Regelungszeit!$W$20,Regelungszeit!$X$19,IF(($AH156+AV$15)&lt;Regelungszeit!$W$21,Regelungszeit!$X$20,IF(($AH156+AV$15)&lt;Regelungszeit!$W$22,Regelungszeit!$X$21,IF(($AH156+AV$15)&lt;Regelungszeit!$W$23,Regelungszeit!$X$22,Regelungszeit!$X$23)))))))))</f>
        <v>#N/A</v>
      </c>
      <c r="AW156" s="81" t="e">
        <f>IF(($AH156+AW$15)&lt;Regelungszeit!$W$15,Regelungszeit!$X$14,IF(($AH156+AW$15)&lt;Regelungszeit!$W$16,Regelungszeit!$X$15,IF(($AH156+AW$15)&lt;Regelungszeit!$W$17,Regelungszeit!$X$16,IF(($AH156+AW$15)&lt;Regelungszeit!$W$18,Regelungszeit!$X$17,IF(($AH156+AW$15)&lt;Regelungszeit!$W$19,Regelungszeit!$X$18,IF(($AH156+AW$15)&lt;Regelungszeit!$W$20,Regelungszeit!$X$19,IF(($AH156+AW$15)&lt;Regelungszeit!$W$21,Regelungszeit!$X$20,IF(($AH156+AW$15)&lt;Regelungszeit!$W$22,Regelungszeit!$X$21,IF(($AH156+AW$15)&lt;Regelungszeit!$W$23,Regelungszeit!$X$22,Regelungszeit!$X$23)))))))))</f>
        <v>#N/A</v>
      </c>
      <c r="AX156" s="82" t="e">
        <f t="shared" si="50"/>
        <v>#N/A</v>
      </c>
    </row>
    <row r="157" spans="1:50">
      <c r="A157" s="56" t="e">
        <f>IF(B157=Regelungszeit!$F$31,"Ende Regelung",IF(B157=Regelungszeit!$F$32,"Ende Hochfahrrampe",""))</f>
        <v>#N/A</v>
      </c>
      <c r="B157" s="57">
        <v>143</v>
      </c>
      <c r="C157" s="58" t="e">
        <f t="shared" si="34"/>
        <v>#N/A</v>
      </c>
      <c r="D157" s="59" t="e">
        <f t="shared" si="35"/>
        <v>#N/A</v>
      </c>
      <c r="E157" s="155"/>
      <c r="F157" s="247" t="e">
        <f>MATCH(INT(C157),Zuteilung!A:A,0)</f>
        <v>#N/A</v>
      </c>
      <c r="G157" s="61" t="e">
        <f>IF(OR(C157&lt;INDEX(Zuteilung!C:C,F157),C157&gt;INDEX(Zuteilung!D:D,F157)),FALSE,TRUE)</f>
        <v>#N/A</v>
      </c>
      <c r="H157" s="60" t="e">
        <f>IF(B157&lt;=Regelungszeit!$F$32,H156+Regelungszeit!$F$28,"")</f>
        <v>#N/A</v>
      </c>
      <c r="I157" s="60"/>
      <c r="J157" s="60"/>
      <c r="K157" s="60"/>
      <c r="L157" s="61" t="e">
        <f t="shared" si="41"/>
        <v>#N/A</v>
      </c>
      <c r="M157" s="106" t="e">
        <f t="shared" si="43"/>
        <v>#N/A</v>
      </c>
      <c r="N157" s="61" t="e">
        <f>IF(M157="","",IF(M157=1,0,IF(M157=1,0,Dateneingabe!$G$10*M157)))</f>
        <v>#N/A</v>
      </c>
      <c r="O157" s="252">
        <f t="shared" si="47"/>
        <v>0</v>
      </c>
      <c r="P157" s="63">
        <f>IF(O157="","",O157*(Dateneingabe!$G$10/100))</f>
        <v>0</v>
      </c>
      <c r="Q157" s="63">
        <f t="shared" si="48"/>
        <v>0</v>
      </c>
      <c r="R157" s="63" t="e">
        <f>IF(C157="","",IF(Dateneingabe!$G$17&lt;40909,Zeitreihe!P157,Zeitreihe!Q157))</f>
        <v>#N/A</v>
      </c>
      <c r="S157" s="68" t="str">
        <f>IF($T$14=0,"",IF(H157="","",IF(E157="","Ist-Arbeit fehlt",IF(L157&gt;Dateneingabe!$G$8,"Ist-Arbeit unplausibel",""))))</f>
        <v/>
      </c>
      <c r="T157" s="30">
        <f t="shared" si="42"/>
        <v>0</v>
      </c>
      <c r="U157" s="30">
        <f t="shared" si="44"/>
        <v>0</v>
      </c>
      <c r="X157" s="80"/>
      <c r="Y157" s="79"/>
      <c r="Z157" s="81"/>
      <c r="AA157" s="81"/>
      <c r="AB157" s="81"/>
      <c r="AC157" s="81"/>
      <c r="AD157" s="81"/>
      <c r="AE157" s="81"/>
      <c r="AF157" s="30" t="e">
        <f t="shared" si="45"/>
        <v>#N/A</v>
      </c>
      <c r="AG157" s="80" t="e">
        <f t="shared" si="49"/>
        <v>#N/A</v>
      </c>
      <c r="AH157" s="79" t="e">
        <f t="shared" si="46"/>
        <v>#N/A</v>
      </c>
      <c r="AI157" s="81" t="e">
        <f>IF(($AH157+AI$15)&lt;Regelungszeit!$W$15,Regelungszeit!$X$14,IF(($AH157+AI$15)&lt;Regelungszeit!$W$16,Regelungszeit!$X$15,IF(($AH157+AI$15)&lt;Regelungszeit!$W$17,Regelungszeit!$X$16,IF(($AH157+AI$15)&lt;Regelungszeit!$W$18,Regelungszeit!$X$17,IF(($AH157+AI$15)&lt;Regelungszeit!$W$19,Regelungszeit!$X$18,IF(($AH157+AI$15)&lt;Regelungszeit!$W$20,Regelungszeit!$X$19,IF(($AH157+AI$15)&lt;Regelungszeit!$W$21,Regelungszeit!$X$20,IF(($AH157+AI$15)&lt;Regelungszeit!$W$22,Regelungszeit!$X$21,IF(($AH157+AI$15)&lt;Regelungszeit!$W$23,Regelungszeit!$X$22,Regelungszeit!$X$23)))))))))</f>
        <v>#N/A</v>
      </c>
      <c r="AJ157" s="81" t="e">
        <f>IF(($AH157+AJ$15)&lt;Regelungszeit!$W$15,Regelungszeit!$X$14,IF(($AH157+AJ$15)&lt;Regelungszeit!$W$16,Regelungszeit!$X$15,IF(($AH157+AJ$15)&lt;Regelungszeit!$W$17,Regelungszeit!$X$16,IF(($AH157+AJ$15)&lt;Regelungszeit!$W$18,Regelungszeit!$X$17,IF(($AH157+AJ$15)&lt;Regelungszeit!$W$19,Regelungszeit!$X$18,IF(($AH157+AJ$15)&lt;Regelungszeit!$W$20,Regelungszeit!$X$19,IF(($AH157+AJ$15)&lt;Regelungszeit!$W$21,Regelungszeit!$X$20,IF(($AH157+AJ$15)&lt;Regelungszeit!$W$22,Regelungszeit!$X$21,IF(($AH157+AJ$15)&lt;Regelungszeit!$W$23,Regelungszeit!$X$22,Regelungszeit!$X$23)))))))))</f>
        <v>#N/A</v>
      </c>
      <c r="AK157" s="81" t="e">
        <f>IF(($AH157+AK$15)&lt;Regelungszeit!$W$15,Regelungszeit!$X$14,IF(($AH157+AK$15)&lt;Regelungszeit!$W$16,Regelungszeit!$X$15,IF(($AH157+AK$15)&lt;Regelungszeit!$W$17,Regelungszeit!$X$16,IF(($AH157+AK$15)&lt;Regelungszeit!$W$18,Regelungszeit!$X$17,IF(($AH157+AK$15)&lt;Regelungszeit!$W$19,Regelungszeit!$X$18,IF(($AH157+AK$15)&lt;Regelungszeit!$W$20,Regelungszeit!$X$19,IF(($AH157+AK$15)&lt;Regelungszeit!$W$21,Regelungszeit!$X$20,IF(($AH157+AK$15)&lt;Regelungszeit!$W$22,Regelungszeit!$X$21,IF(($AH157+AK$15)&lt;Regelungszeit!$W$23,Regelungszeit!$X$22,Regelungszeit!$X$23)))))))))</f>
        <v>#N/A</v>
      </c>
      <c r="AL157" s="81" t="e">
        <f>IF(($AH157+AL$15)&lt;Regelungszeit!$W$15,Regelungszeit!$X$14,IF(($AH157+AL$15)&lt;Regelungszeit!$W$16,Regelungszeit!$X$15,IF(($AH157+AL$15)&lt;Regelungszeit!$W$17,Regelungszeit!$X$16,IF(($AH157+AL$15)&lt;Regelungszeit!$W$18,Regelungszeit!$X$17,IF(($AH157+AL$15)&lt;Regelungszeit!$W$19,Regelungszeit!$X$18,IF(($AH157+AL$15)&lt;Regelungszeit!$W$20,Regelungszeit!$X$19,IF(($AH157+AL$15)&lt;Regelungszeit!$W$21,Regelungszeit!$X$20,IF(($AH157+AL$15)&lt;Regelungszeit!$W$22,Regelungszeit!$X$21,IF(($AH157+AL$15)&lt;Regelungszeit!$W$23,Regelungszeit!$X$22,Regelungszeit!$X$23)))))))))</f>
        <v>#N/A</v>
      </c>
      <c r="AM157" s="81" t="e">
        <f>IF(($AH157+AM$15)&lt;Regelungszeit!$W$15,Regelungszeit!$X$14,IF(($AH157+AM$15)&lt;Regelungszeit!$W$16,Regelungszeit!$X$15,IF(($AH157+AM$15)&lt;Regelungszeit!$W$17,Regelungszeit!$X$16,IF(($AH157+AM$15)&lt;Regelungszeit!$W$18,Regelungszeit!$X$17,IF(($AH157+AM$15)&lt;Regelungszeit!$W$19,Regelungszeit!$X$18,IF(($AH157+AM$15)&lt;Regelungszeit!$W$20,Regelungszeit!$X$19,IF(($AH157+AM$15)&lt;Regelungszeit!$W$21,Regelungszeit!$X$20,IF(($AH157+AM$15)&lt;Regelungszeit!$W$22,Regelungszeit!$X$21,IF(($AH157+AM$15)&lt;Regelungszeit!$W$23,Regelungszeit!$X$22,Regelungszeit!$X$23)))))))))</f>
        <v>#N/A</v>
      </c>
      <c r="AN157" s="81" t="e">
        <f>IF(($AH157+AN$15)&lt;Regelungszeit!$W$15,Regelungszeit!$X$14,IF(($AH157+AN$15)&lt;Regelungszeit!$W$16,Regelungszeit!$X$15,IF(($AH157+AN$15)&lt;Regelungszeit!$W$17,Regelungszeit!$X$16,IF(($AH157+AN$15)&lt;Regelungszeit!$W$18,Regelungszeit!$X$17,IF(($AH157+AN$15)&lt;Regelungszeit!$W$19,Regelungszeit!$X$18,IF(($AH157+AN$15)&lt;Regelungszeit!$W$20,Regelungszeit!$X$19,IF(($AH157+AN$15)&lt;Regelungszeit!$W$21,Regelungszeit!$X$20,IF(($AH157+AN$15)&lt;Regelungszeit!$W$22,Regelungszeit!$X$21,IF(($AH157+AN$15)&lt;Regelungszeit!$W$23,Regelungszeit!$X$22,Regelungszeit!$X$23)))))))))</f>
        <v>#N/A</v>
      </c>
      <c r="AO157" s="81" t="e">
        <f>IF(($AH157+AO$15)&lt;Regelungszeit!$W$15,Regelungszeit!$X$14,IF(($AH157+AO$15)&lt;Regelungszeit!$W$16,Regelungszeit!$X$15,IF(($AH157+AO$15)&lt;Regelungszeit!$W$17,Regelungszeit!$X$16,IF(($AH157+AO$15)&lt;Regelungszeit!$W$18,Regelungszeit!$X$17,IF(($AH157+AO$15)&lt;Regelungszeit!$W$19,Regelungszeit!$X$18,IF(($AH157+AO$15)&lt;Regelungszeit!$W$20,Regelungszeit!$X$19,IF(($AH157+AO$15)&lt;Regelungszeit!$W$21,Regelungszeit!$X$20,IF(($AH157+AO$15)&lt;Regelungszeit!$W$22,Regelungszeit!$X$21,IF(($AH157+AO$15)&lt;Regelungszeit!$W$23,Regelungszeit!$X$22,Regelungszeit!$X$23)))))))))</f>
        <v>#N/A</v>
      </c>
      <c r="AP157" s="81" t="e">
        <f>IF(($AH157+AP$15)&lt;Regelungszeit!$W$15,Regelungszeit!$X$14,IF(($AH157+AP$15)&lt;Regelungszeit!$W$16,Regelungszeit!$X$15,IF(($AH157+AP$15)&lt;Regelungszeit!$W$17,Regelungszeit!$X$16,IF(($AH157+AP$15)&lt;Regelungszeit!$W$18,Regelungszeit!$X$17,IF(($AH157+AP$15)&lt;Regelungszeit!$W$19,Regelungszeit!$X$18,IF(($AH157+AP$15)&lt;Regelungszeit!$W$20,Regelungszeit!$X$19,IF(($AH157+AP$15)&lt;Regelungszeit!$W$21,Regelungszeit!$X$20,IF(($AH157+AP$15)&lt;Regelungszeit!$W$22,Regelungszeit!$X$21,IF(($AH157+AP$15)&lt;Regelungszeit!$W$23,Regelungszeit!$X$22,Regelungszeit!$X$23)))))))))</f>
        <v>#N/A</v>
      </c>
      <c r="AQ157" s="81" t="e">
        <f>IF(($AH157+AQ$15)&lt;Regelungszeit!$W$15,Regelungszeit!$X$14,IF(($AH157+AQ$15)&lt;Regelungszeit!$W$16,Regelungszeit!$X$15,IF(($AH157+AQ$15)&lt;Regelungszeit!$W$17,Regelungszeit!$X$16,IF(($AH157+AQ$15)&lt;Regelungszeit!$W$18,Regelungszeit!$X$17,IF(($AH157+AQ$15)&lt;Regelungszeit!$W$19,Regelungszeit!$X$18,IF(($AH157+AQ$15)&lt;Regelungszeit!$W$20,Regelungszeit!$X$19,IF(($AH157+AQ$15)&lt;Regelungszeit!$W$21,Regelungszeit!$X$20,IF(($AH157+AQ$15)&lt;Regelungszeit!$W$22,Regelungszeit!$X$21,IF(($AH157+AQ$15)&lt;Regelungszeit!$W$23,Regelungszeit!$X$22,Regelungszeit!$X$23)))))))))</f>
        <v>#N/A</v>
      </c>
      <c r="AR157" s="81" t="e">
        <f>IF(($AH157+AR$15)&lt;Regelungszeit!$W$15,Regelungszeit!$X$14,IF(($AH157+AR$15)&lt;Regelungszeit!$W$16,Regelungszeit!$X$15,IF(($AH157+AR$15)&lt;Regelungszeit!$W$17,Regelungszeit!$X$16,IF(($AH157+AR$15)&lt;Regelungszeit!$W$18,Regelungszeit!$X$17,IF(($AH157+AR$15)&lt;Regelungszeit!$W$19,Regelungszeit!$X$18,IF(($AH157+AR$15)&lt;Regelungszeit!$W$20,Regelungszeit!$X$19,IF(($AH157+AR$15)&lt;Regelungszeit!$W$21,Regelungszeit!$X$20,IF(($AH157+AR$15)&lt;Regelungszeit!$W$22,Regelungszeit!$X$21,IF(($AH157+AR$15)&lt;Regelungszeit!$W$23,Regelungszeit!$X$22,Regelungszeit!$X$23)))))))))</f>
        <v>#N/A</v>
      </c>
      <c r="AS157" s="81" t="e">
        <f>IF(($AH157+AS$15)&lt;Regelungszeit!$W$15,Regelungszeit!$X$14,IF(($AH157+AS$15)&lt;Regelungszeit!$W$16,Regelungszeit!$X$15,IF(($AH157+AS$15)&lt;Regelungszeit!$W$17,Regelungszeit!$X$16,IF(($AH157+AS$15)&lt;Regelungszeit!$W$18,Regelungszeit!$X$17,IF(($AH157+AS$15)&lt;Regelungszeit!$W$19,Regelungszeit!$X$18,IF(($AH157+AS$15)&lt;Regelungszeit!$W$20,Regelungszeit!$X$19,IF(($AH157+AS$15)&lt;Regelungszeit!$W$21,Regelungszeit!$X$20,IF(($AH157+AS$15)&lt;Regelungszeit!$W$22,Regelungszeit!$X$21,IF(($AH157+AS$15)&lt;Regelungszeit!$W$23,Regelungszeit!$X$22,Regelungszeit!$X$23)))))))))</f>
        <v>#N/A</v>
      </c>
      <c r="AT157" s="81" t="e">
        <f>IF(($AH157+AT$15)&lt;Regelungszeit!$W$15,Regelungszeit!$X$14,IF(($AH157+AT$15)&lt;Regelungszeit!$W$16,Regelungszeit!$X$15,IF(($AH157+AT$15)&lt;Regelungszeit!$W$17,Regelungszeit!$X$16,IF(($AH157+AT$15)&lt;Regelungszeit!$W$18,Regelungszeit!$X$17,IF(($AH157+AT$15)&lt;Regelungszeit!$W$19,Regelungszeit!$X$18,IF(($AH157+AT$15)&lt;Regelungszeit!$W$20,Regelungszeit!$X$19,IF(($AH157+AT$15)&lt;Regelungszeit!$W$21,Regelungszeit!$X$20,IF(($AH157+AT$15)&lt;Regelungszeit!$W$22,Regelungszeit!$X$21,IF(($AH157+AT$15)&lt;Regelungszeit!$W$23,Regelungszeit!$X$22,Regelungszeit!$X$23)))))))))</f>
        <v>#N/A</v>
      </c>
      <c r="AU157" s="81" t="e">
        <f>IF(($AH157+AU$15)&lt;Regelungszeit!$W$15,Regelungszeit!$X$14,IF(($AH157+AU$15)&lt;Regelungszeit!$W$16,Regelungszeit!$X$15,IF(($AH157+AU$15)&lt;Regelungszeit!$W$17,Regelungszeit!$X$16,IF(($AH157+AU$15)&lt;Regelungszeit!$W$18,Regelungszeit!$X$17,IF(($AH157+AU$15)&lt;Regelungszeit!$W$19,Regelungszeit!$X$18,IF(($AH157+AU$15)&lt;Regelungszeit!$W$20,Regelungszeit!$X$19,IF(($AH157+AU$15)&lt;Regelungszeit!$W$21,Regelungszeit!$X$20,IF(($AH157+AU$15)&lt;Regelungszeit!$W$22,Regelungszeit!$X$21,IF(($AH157+AU$15)&lt;Regelungszeit!$W$23,Regelungszeit!$X$22,Regelungszeit!$X$23)))))))))</f>
        <v>#N/A</v>
      </c>
      <c r="AV157" s="81" t="e">
        <f>IF(($AH157+AV$15)&lt;Regelungszeit!$W$15,Regelungszeit!$X$14,IF(($AH157+AV$15)&lt;Regelungszeit!$W$16,Regelungszeit!$X$15,IF(($AH157+AV$15)&lt;Regelungszeit!$W$17,Regelungszeit!$X$16,IF(($AH157+AV$15)&lt;Regelungszeit!$W$18,Regelungszeit!$X$17,IF(($AH157+AV$15)&lt;Regelungszeit!$W$19,Regelungszeit!$X$18,IF(($AH157+AV$15)&lt;Regelungszeit!$W$20,Regelungszeit!$X$19,IF(($AH157+AV$15)&lt;Regelungszeit!$W$21,Regelungszeit!$X$20,IF(($AH157+AV$15)&lt;Regelungszeit!$W$22,Regelungszeit!$X$21,IF(($AH157+AV$15)&lt;Regelungszeit!$W$23,Regelungszeit!$X$22,Regelungszeit!$X$23)))))))))</f>
        <v>#N/A</v>
      </c>
      <c r="AW157" s="81" t="e">
        <f>IF(($AH157+AW$15)&lt;Regelungszeit!$W$15,Regelungszeit!$X$14,IF(($AH157+AW$15)&lt;Regelungszeit!$W$16,Regelungszeit!$X$15,IF(($AH157+AW$15)&lt;Regelungszeit!$W$17,Regelungszeit!$X$16,IF(($AH157+AW$15)&lt;Regelungszeit!$W$18,Regelungszeit!$X$17,IF(($AH157+AW$15)&lt;Regelungszeit!$W$19,Regelungszeit!$X$18,IF(($AH157+AW$15)&lt;Regelungszeit!$W$20,Regelungszeit!$X$19,IF(($AH157+AW$15)&lt;Regelungszeit!$W$21,Regelungszeit!$X$20,IF(($AH157+AW$15)&lt;Regelungszeit!$W$22,Regelungszeit!$X$21,IF(($AH157+AW$15)&lt;Regelungszeit!$W$23,Regelungszeit!$X$22,Regelungszeit!$X$23)))))))))</f>
        <v>#N/A</v>
      </c>
      <c r="AX157" s="82" t="e">
        <f t="shared" si="50"/>
        <v>#N/A</v>
      </c>
    </row>
    <row r="158" spans="1:50">
      <c r="A158" s="56" t="e">
        <f>IF(B158=Regelungszeit!$F$31,"Ende Regelung",IF(B158=Regelungszeit!$F$32,"Ende Hochfahrrampe",""))</f>
        <v>#N/A</v>
      </c>
      <c r="B158" s="57">
        <v>144</v>
      </c>
      <c r="C158" s="58" t="e">
        <f t="shared" si="34"/>
        <v>#N/A</v>
      </c>
      <c r="D158" s="59" t="e">
        <f t="shared" si="35"/>
        <v>#N/A</v>
      </c>
      <c r="E158" s="155"/>
      <c r="F158" s="247" t="e">
        <f>MATCH(INT(C158),Zuteilung!A:A,0)</f>
        <v>#N/A</v>
      </c>
      <c r="G158" s="61" t="e">
        <f>IF(OR(C158&lt;INDEX(Zuteilung!C:C,F158),C158&gt;INDEX(Zuteilung!D:D,F158)),FALSE,TRUE)</f>
        <v>#N/A</v>
      </c>
      <c r="H158" s="60" t="e">
        <f>IF(B158&lt;=Regelungszeit!$F$32,H157+Regelungszeit!$F$28,"")</f>
        <v>#N/A</v>
      </c>
      <c r="I158" s="60"/>
      <c r="J158" s="60"/>
      <c r="K158" s="60"/>
      <c r="L158" s="61" t="e">
        <f t="shared" si="41"/>
        <v>#N/A</v>
      </c>
      <c r="M158" s="106" t="e">
        <f t="shared" si="43"/>
        <v>#N/A</v>
      </c>
      <c r="N158" s="61" t="e">
        <f>IF(M158="","",IF(M158=1,0,IF(M158=1,0,Dateneingabe!$G$10*M158)))</f>
        <v>#N/A</v>
      </c>
      <c r="O158" s="252">
        <f t="shared" si="47"/>
        <v>0</v>
      </c>
      <c r="P158" s="63">
        <f>IF(O158="","",O158*(Dateneingabe!$G$10/100))</f>
        <v>0</v>
      </c>
      <c r="Q158" s="63">
        <f t="shared" si="48"/>
        <v>0</v>
      </c>
      <c r="R158" s="63" t="e">
        <f>IF(C158="","",IF(Dateneingabe!$G$17&lt;40909,Zeitreihe!P158,Zeitreihe!Q158))</f>
        <v>#N/A</v>
      </c>
      <c r="S158" s="68" t="str">
        <f>IF($T$14=0,"",IF(H158="","",IF(E158="","Ist-Arbeit fehlt",IF(L158&gt;Dateneingabe!$G$8,"Ist-Arbeit unplausibel",""))))</f>
        <v/>
      </c>
      <c r="T158" s="30">
        <f t="shared" si="42"/>
        <v>0</v>
      </c>
      <c r="U158" s="30">
        <f t="shared" si="44"/>
        <v>0</v>
      </c>
      <c r="X158" s="80"/>
      <c r="Y158" s="79"/>
      <c r="Z158" s="81"/>
      <c r="AA158" s="81"/>
      <c r="AB158" s="81"/>
      <c r="AC158" s="81"/>
      <c r="AD158" s="81"/>
      <c r="AE158" s="81"/>
      <c r="AF158" s="30" t="e">
        <f t="shared" si="45"/>
        <v>#N/A</v>
      </c>
      <c r="AG158" s="80" t="e">
        <f t="shared" si="49"/>
        <v>#N/A</v>
      </c>
      <c r="AH158" s="79" t="e">
        <f t="shared" si="46"/>
        <v>#N/A</v>
      </c>
      <c r="AI158" s="81" t="e">
        <f>IF(($AH158+AI$15)&lt;Regelungszeit!$W$15,Regelungszeit!$X$14,IF(($AH158+AI$15)&lt;Regelungszeit!$W$16,Regelungszeit!$X$15,IF(($AH158+AI$15)&lt;Regelungszeit!$W$17,Regelungszeit!$X$16,IF(($AH158+AI$15)&lt;Regelungszeit!$W$18,Regelungszeit!$X$17,IF(($AH158+AI$15)&lt;Regelungszeit!$W$19,Regelungszeit!$X$18,IF(($AH158+AI$15)&lt;Regelungszeit!$W$20,Regelungszeit!$X$19,IF(($AH158+AI$15)&lt;Regelungszeit!$W$21,Regelungszeit!$X$20,IF(($AH158+AI$15)&lt;Regelungszeit!$W$22,Regelungszeit!$X$21,IF(($AH158+AI$15)&lt;Regelungszeit!$W$23,Regelungszeit!$X$22,Regelungszeit!$X$23)))))))))</f>
        <v>#N/A</v>
      </c>
      <c r="AJ158" s="81" t="e">
        <f>IF(($AH158+AJ$15)&lt;Regelungszeit!$W$15,Regelungszeit!$X$14,IF(($AH158+AJ$15)&lt;Regelungszeit!$W$16,Regelungszeit!$X$15,IF(($AH158+AJ$15)&lt;Regelungszeit!$W$17,Regelungszeit!$X$16,IF(($AH158+AJ$15)&lt;Regelungszeit!$W$18,Regelungszeit!$X$17,IF(($AH158+AJ$15)&lt;Regelungszeit!$W$19,Regelungszeit!$X$18,IF(($AH158+AJ$15)&lt;Regelungszeit!$W$20,Regelungszeit!$X$19,IF(($AH158+AJ$15)&lt;Regelungszeit!$W$21,Regelungszeit!$X$20,IF(($AH158+AJ$15)&lt;Regelungszeit!$W$22,Regelungszeit!$X$21,IF(($AH158+AJ$15)&lt;Regelungszeit!$W$23,Regelungszeit!$X$22,Regelungszeit!$X$23)))))))))</f>
        <v>#N/A</v>
      </c>
      <c r="AK158" s="81" t="e">
        <f>IF(($AH158+AK$15)&lt;Regelungszeit!$W$15,Regelungszeit!$X$14,IF(($AH158+AK$15)&lt;Regelungszeit!$W$16,Regelungszeit!$X$15,IF(($AH158+AK$15)&lt;Regelungszeit!$W$17,Regelungszeit!$X$16,IF(($AH158+AK$15)&lt;Regelungszeit!$W$18,Regelungszeit!$X$17,IF(($AH158+AK$15)&lt;Regelungszeit!$W$19,Regelungszeit!$X$18,IF(($AH158+AK$15)&lt;Regelungszeit!$W$20,Regelungszeit!$X$19,IF(($AH158+AK$15)&lt;Regelungszeit!$W$21,Regelungszeit!$X$20,IF(($AH158+AK$15)&lt;Regelungszeit!$W$22,Regelungszeit!$X$21,IF(($AH158+AK$15)&lt;Regelungszeit!$W$23,Regelungszeit!$X$22,Regelungszeit!$X$23)))))))))</f>
        <v>#N/A</v>
      </c>
      <c r="AL158" s="81" t="e">
        <f>IF(($AH158+AL$15)&lt;Regelungszeit!$W$15,Regelungszeit!$X$14,IF(($AH158+AL$15)&lt;Regelungszeit!$W$16,Regelungszeit!$X$15,IF(($AH158+AL$15)&lt;Regelungszeit!$W$17,Regelungszeit!$X$16,IF(($AH158+AL$15)&lt;Regelungszeit!$W$18,Regelungszeit!$X$17,IF(($AH158+AL$15)&lt;Regelungszeit!$W$19,Regelungszeit!$X$18,IF(($AH158+AL$15)&lt;Regelungszeit!$W$20,Regelungszeit!$X$19,IF(($AH158+AL$15)&lt;Regelungszeit!$W$21,Regelungszeit!$X$20,IF(($AH158+AL$15)&lt;Regelungszeit!$W$22,Regelungszeit!$X$21,IF(($AH158+AL$15)&lt;Regelungszeit!$W$23,Regelungszeit!$X$22,Regelungszeit!$X$23)))))))))</f>
        <v>#N/A</v>
      </c>
      <c r="AM158" s="81" t="e">
        <f>IF(($AH158+AM$15)&lt;Regelungszeit!$W$15,Regelungszeit!$X$14,IF(($AH158+AM$15)&lt;Regelungszeit!$W$16,Regelungszeit!$X$15,IF(($AH158+AM$15)&lt;Regelungszeit!$W$17,Regelungszeit!$X$16,IF(($AH158+AM$15)&lt;Regelungszeit!$W$18,Regelungszeit!$X$17,IF(($AH158+AM$15)&lt;Regelungszeit!$W$19,Regelungszeit!$X$18,IF(($AH158+AM$15)&lt;Regelungszeit!$W$20,Regelungszeit!$X$19,IF(($AH158+AM$15)&lt;Regelungszeit!$W$21,Regelungszeit!$X$20,IF(($AH158+AM$15)&lt;Regelungszeit!$W$22,Regelungszeit!$X$21,IF(($AH158+AM$15)&lt;Regelungszeit!$W$23,Regelungszeit!$X$22,Regelungszeit!$X$23)))))))))</f>
        <v>#N/A</v>
      </c>
      <c r="AN158" s="81" t="e">
        <f>IF(($AH158+AN$15)&lt;Regelungszeit!$W$15,Regelungszeit!$X$14,IF(($AH158+AN$15)&lt;Regelungszeit!$W$16,Regelungszeit!$X$15,IF(($AH158+AN$15)&lt;Regelungszeit!$W$17,Regelungszeit!$X$16,IF(($AH158+AN$15)&lt;Regelungszeit!$W$18,Regelungszeit!$X$17,IF(($AH158+AN$15)&lt;Regelungszeit!$W$19,Regelungszeit!$X$18,IF(($AH158+AN$15)&lt;Regelungszeit!$W$20,Regelungszeit!$X$19,IF(($AH158+AN$15)&lt;Regelungszeit!$W$21,Regelungszeit!$X$20,IF(($AH158+AN$15)&lt;Regelungszeit!$W$22,Regelungszeit!$X$21,IF(($AH158+AN$15)&lt;Regelungszeit!$W$23,Regelungszeit!$X$22,Regelungszeit!$X$23)))))))))</f>
        <v>#N/A</v>
      </c>
      <c r="AO158" s="81" t="e">
        <f>IF(($AH158+AO$15)&lt;Regelungszeit!$W$15,Regelungszeit!$X$14,IF(($AH158+AO$15)&lt;Regelungszeit!$W$16,Regelungszeit!$X$15,IF(($AH158+AO$15)&lt;Regelungszeit!$W$17,Regelungszeit!$X$16,IF(($AH158+AO$15)&lt;Regelungszeit!$W$18,Regelungszeit!$X$17,IF(($AH158+AO$15)&lt;Regelungszeit!$W$19,Regelungszeit!$X$18,IF(($AH158+AO$15)&lt;Regelungszeit!$W$20,Regelungszeit!$X$19,IF(($AH158+AO$15)&lt;Regelungszeit!$W$21,Regelungszeit!$X$20,IF(($AH158+AO$15)&lt;Regelungszeit!$W$22,Regelungszeit!$X$21,IF(($AH158+AO$15)&lt;Regelungszeit!$W$23,Regelungszeit!$X$22,Regelungszeit!$X$23)))))))))</f>
        <v>#N/A</v>
      </c>
      <c r="AP158" s="81" t="e">
        <f>IF(($AH158+AP$15)&lt;Regelungszeit!$W$15,Regelungszeit!$X$14,IF(($AH158+AP$15)&lt;Regelungszeit!$W$16,Regelungszeit!$X$15,IF(($AH158+AP$15)&lt;Regelungszeit!$W$17,Regelungszeit!$X$16,IF(($AH158+AP$15)&lt;Regelungszeit!$W$18,Regelungszeit!$X$17,IF(($AH158+AP$15)&lt;Regelungszeit!$W$19,Regelungszeit!$X$18,IF(($AH158+AP$15)&lt;Regelungszeit!$W$20,Regelungszeit!$X$19,IF(($AH158+AP$15)&lt;Regelungszeit!$W$21,Regelungszeit!$X$20,IF(($AH158+AP$15)&lt;Regelungszeit!$W$22,Regelungszeit!$X$21,IF(($AH158+AP$15)&lt;Regelungszeit!$W$23,Regelungszeit!$X$22,Regelungszeit!$X$23)))))))))</f>
        <v>#N/A</v>
      </c>
      <c r="AQ158" s="81" t="e">
        <f>IF(($AH158+AQ$15)&lt;Regelungszeit!$W$15,Regelungszeit!$X$14,IF(($AH158+AQ$15)&lt;Regelungszeit!$W$16,Regelungszeit!$X$15,IF(($AH158+AQ$15)&lt;Regelungszeit!$W$17,Regelungszeit!$X$16,IF(($AH158+AQ$15)&lt;Regelungszeit!$W$18,Regelungszeit!$X$17,IF(($AH158+AQ$15)&lt;Regelungszeit!$W$19,Regelungszeit!$X$18,IF(($AH158+AQ$15)&lt;Regelungszeit!$W$20,Regelungszeit!$X$19,IF(($AH158+AQ$15)&lt;Regelungszeit!$W$21,Regelungszeit!$X$20,IF(($AH158+AQ$15)&lt;Regelungszeit!$W$22,Regelungszeit!$X$21,IF(($AH158+AQ$15)&lt;Regelungszeit!$W$23,Regelungszeit!$X$22,Regelungszeit!$X$23)))))))))</f>
        <v>#N/A</v>
      </c>
      <c r="AR158" s="81" t="e">
        <f>IF(($AH158+AR$15)&lt;Regelungszeit!$W$15,Regelungszeit!$X$14,IF(($AH158+AR$15)&lt;Regelungszeit!$W$16,Regelungszeit!$X$15,IF(($AH158+AR$15)&lt;Regelungszeit!$W$17,Regelungszeit!$X$16,IF(($AH158+AR$15)&lt;Regelungszeit!$W$18,Regelungszeit!$X$17,IF(($AH158+AR$15)&lt;Regelungszeit!$W$19,Regelungszeit!$X$18,IF(($AH158+AR$15)&lt;Regelungszeit!$W$20,Regelungszeit!$X$19,IF(($AH158+AR$15)&lt;Regelungszeit!$W$21,Regelungszeit!$X$20,IF(($AH158+AR$15)&lt;Regelungszeit!$W$22,Regelungszeit!$X$21,IF(($AH158+AR$15)&lt;Regelungszeit!$W$23,Regelungszeit!$X$22,Regelungszeit!$X$23)))))))))</f>
        <v>#N/A</v>
      </c>
      <c r="AS158" s="81" t="e">
        <f>IF(($AH158+AS$15)&lt;Regelungszeit!$W$15,Regelungszeit!$X$14,IF(($AH158+AS$15)&lt;Regelungszeit!$W$16,Regelungszeit!$X$15,IF(($AH158+AS$15)&lt;Regelungszeit!$W$17,Regelungszeit!$X$16,IF(($AH158+AS$15)&lt;Regelungszeit!$W$18,Regelungszeit!$X$17,IF(($AH158+AS$15)&lt;Regelungszeit!$W$19,Regelungszeit!$X$18,IF(($AH158+AS$15)&lt;Regelungszeit!$W$20,Regelungszeit!$X$19,IF(($AH158+AS$15)&lt;Regelungszeit!$W$21,Regelungszeit!$X$20,IF(($AH158+AS$15)&lt;Regelungszeit!$W$22,Regelungszeit!$X$21,IF(($AH158+AS$15)&lt;Regelungszeit!$W$23,Regelungszeit!$X$22,Regelungszeit!$X$23)))))))))</f>
        <v>#N/A</v>
      </c>
      <c r="AT158" s="81" t="e">
        <f>IF(($AH158+AT$15)&lt;Regelungszeit!$W$15,Regelungszeit!$X$14,IF(($AH158+AT$15)&lt;Regelungszeit!$W$16,Regelungszeit!$X$15,IF(($AH158+AT$15)&lt;Regelungszeit!$W$17,Regelungszeit!$X$16,IF(($AH158+AT$15)&lt;Regelungszeit!$W$18,Regelungszeit!$X$17,IF(($AH158+AT$15)&lt;Regelungszeit!$W$19,Regelungszeit!$X$18,IF(($AH158+AT$15)&lt;Regelungszeit!$W$20,Regelungszeit!$X$19,IF(($AH158+AT$15)&lt;Regelungszeit!$W$21,Regelungszeit!$X$20,IF(($AH158+AT$15)&lt;Regelungszeit!$W$22,Regelungszeit!$X$21,IF(($AH158+AT$15)&lt;Regelungszeit!$W$23,Regelungszeit!$X$22,Regelungszeit!$X$23)))))))))</f>
        <v>#N/A</v>
      </c>
      <c r="AU158" s="81" t="e">
        <f>IF(($AH158+AU$15)&lt;Regelungszeit!$W$15,Regelungszeit!$X$14,IF(($AH158+AU$15)&lt;Regelungszeit!$W$16,Regelungszeit!$X$15,IF(($AH158+AU$15)&lt;Regelungszeit!$W$17,Regelungszeit!$X$16,IF(($AH158+AU$15)&lt;Regelungszeit!$W$18,Regelungszeit!$X$17,IF(($AH158+AU$15)&lt;Regelungszeit!$W$19,Regelungszeit!$X$18,IF(($AH158+AU$15)&lt;Regelungszeit!$W$20,Regelungszeit!$X$19,IF(($AH158+AU$15)&lt;Regelungszeit!$W$21,Regelungszeit!$X$20,IF(($AH158+AU$15)&lt;Regelungszeit!$W$22,Regelungszeit!$X$21,IF(($AH158+AU$15)&lt;Regelungszeit!$W$23,Regelungszeit!$X$22,Regelungszeit!$X$23)))))))))</f>
        <v>#N/A</v>
      </c>
      <c r="AV158" s="81" t="e">
        <f>IF(($AH158+AV$15)&lt;Regelungszeit!$W$15,Regelungszeit!$X$14,IF(($AH158+AV$15)&lt;Regelungszeit!$W$16,Regelungszeit!$X$15,IF(($AH158+AV$15)&lt;Regelungszeit!$W$17,Regelungszeit!$X$16,IF(($AH158+AV$15)&lt;Regelungszeit!$W$18,Regelungszeit!$X$17,IF(($AH158+AV$15)&lt;Regelungszeit!$W$19,Regelungszeit!$X$18,IF(($AH158+AV$15)&lt;Regelungszeit!$W$20,Regelungszeit!$X$19,IF(($AH158+AV$15)&lt;Regelungszeit!$W$21,Regelungszeit!$X$20,IF(($AH158+AV$15)&lt;Regelungszeit!$W$22,Regelungszeit!$X$21,IF(($AH158+AV$15)&lt;Regelungszeit!$W$23,Regelungszeit!$X$22,Regelungszeit!$X$23)))))))))</f>
        <v>#N/A</v>
      </c>
      <c r="AW158" s="81" t="e">
        <f>IF(($AH158+AW$15)&lt;Regelungszeit!$W$15,Regelungszeit!$X$14,IF(($AH158+AW$15)&lt;Regelungszeit!$W$16,Regelungszeit!$X$15,IF(($AH158+AW$15)&lt;Regelungszeit!$W$17,Regelungszeit!$X$16,IF(($AH158+AW$15)&lt;Regelungszeit!$W$18,Regelungszeit!$X$17,IF(($AH158+AW$15)&lt;Regelungszeit!$W$19,Regelungszeit!$X$18,IF(($AH158+AW$15)&lt;Regelungszeit!$W$20,Regelungszeit!$X$19,IF(($AH158+AW$15)&lt;Regelungszeit!$W$21,Regelungszeit!$X$20,IF(($AH158+AW$15)&lt;Regelungszeit!$W$22,Regelungszeit!$X$21,IF(($AH158+AW$15)&lt;Regelungszeit!$W$23,Regelungszeit!$X$22,Regelungszeit!$X$23)))))))))</f>
        <v>#N/A</v>
      </c>
      <c r="AX158" s="82" t="e">
        <f t="shared" si="50"/>
        <v>#N/A</v>
      </c>
    </row>
    <row r="159" spans="1:50">
      <c r="A159" s="56" t="e">
        <f>IF(B159=Regelungszeit!$F$31,"Ende Regelung",IF(B159=Regelungszeit!$F$32,"Ende Hochfahrrampe",""))</f>
        <v>#N/A</v>
      </c>
      <c r="B159" s="57">
        <v>145</v>
      </c>
      <c r="C159" s="58" t="e">
        <f t="shared" si="34"/>
        <v>#N/A</v>
      </c>
      <c r="D159" s="59" t="e">
        <f t="shared" si="35"/>
        <v>#N/A</v>
      </c>
      <c r="E159" s="155"/>
      <c r="F159" s="247" t="e">
        <f>MATCH(INT(C159),Zuteilung!A:A,0)</f>
        <v>#N/A</v>
      </c>
      <c r="G159" s="61" t="e">
        <f>IF(OR(C159&lt;INDEX(Zuteilung!C:C,F159),C159&gt;INDEX(Zuteilung!D:D,F159)),FALSE,TRUE)</f>
        <v>#N/A</v>
      </c>
      <c r="H159" s="60" t="e">
        <f>IF(B159&lt;=Regelungszeit!$F$32,H158+Regelungszeit!$F$28,"")</f>
        <v>#N/A</v>
      </c>
      <c r="I159" s="60"/>
      <c r="J159" s="60"/>
      <c r="K159" s="60"/>
      <c r="L159" s="61" t="e">
        <f t="shared" si="41"/>
        <v>#N/A</v>
      </c>
      <c r="M159" s="106" t="e">
        <f t="shared" si="43"/>
        <v>#N/A</v>
      </c>
      <c r="N159" s="61" t="e">
        <f>IF(M159="","",IF(M159=1,0,IF(M159=1,0,Dateneingabe!$G$10*M159)))</f>
        <v>#N/A</v>
      </c>
      <c r="O159" s="252">
        <f t="shared" si="47"/>
        <v>0</v>
      </c>
      <c r="P159" s="63">
        <f>IF(O159="","",O159*(Dateneingabe!$G$10/100))</f>
        <v>0</v>
      </c>
      <c r="Q159" s="63">
        <f t="shared" si="48"/>
        <v>0</v>
      </c>
      <c r="R159" s="63" t="e">
        <f>IF(C159="","",IF(Dateneingabe!$G$17&lt;40909,Zeitreihe!P159,Zeitreihe!Q159))</f>
        <v>#N/A</v>
      </c>
      <c r="S159" s="68" t="str">
        <f>IF($T$14=0,"",IF(H159="","",IF(E159="","Ist-Arbeit fehlt",IF(L159&gt;Dateneingabe!$G$8,"Ist-Arbeit unplausibel",""))))</f>
        <v/>
      </c>
      <c r="T159" s="30">
        <f t="shared" si="42"/>
        <v>0</v>
      </c>
      <c r="U159" s="30">
        <f t="shared" si="44"/>
        <v>0</v>
      </c>
      <c r="X159" s="80"/>
      <c r="Y159" s="79"/>
      <c r="Z159" s="81"/>
      <c r="AA159" s="81"/>
      <c r="AB159" s="81"/>
      <c r="AC159" s="81"/>
      <c r="AD159" s="81"/>
      <c r="AE159" s="81"/>
      <c r="AF159" s="30" t="e">
        <f t="shared" si="45"/>
        <v>#N/A</v>
      </c>
      <c r="AG159" s="80" t="e">
        <f t="shared" si="49"/>
        <v>#N/A</v>
      </c>
      <c r="AH159" s="79" t="e">
        <f t="shared" si="46"/>
        <v>#N/A</v>
      </c>
      <c r="AI159" s="81" t="e">
        <f>IF(($AH159+AI$15)&lt;Regelungszeit!$W$15,Regelungszeit!$X$14,IF(($AH159+AI$15)&lt;Regelungszeit!$W$16,Regelungszeit!$X$15,IF(($AH159+AI$15)&lt;Regelungszeit!$W$17,Regelungszeit!$X$16,IF(($AH159+AI$15)&lt;Regelungszeit!$W$18,Regelungszeit!$X$17,IF(($AH159+AI$15)&lt;Regelungszeit!$W$19,Regelungszeit!$X$18,IF(($AH159+AI$15)&lt;Regelungszeit!$W$20,Regelungszeit!$X$19,IF(($AH159+AI$15)&lt;Regelungszeit!$W$21,Regelungszeit!$X$20,IF(($AH159+AI$15)&lt;Regelungszeit!$W$22,Regelungszeit!$X$21,IF(($AH159+AI$15)&lt;Regelungszeit!$W$23,Regelungszeit!$X$22,Regelungszeit!$X$23)))))))))</f>
        <v>#N/A</v>
      </c>
      <c r="AJ159" s="81" t="e">
        <f>IF(($AH159+AJ$15)&lt;Regelungszeit!$W$15,Regelungszeit!$X$14,IF(($AH159+AJ$15)&lt;Regelungszeit!$W$16,Regelungszeit!$X$15,IF(($AH159+AJ$15)&lt;Regelungszeit!$W$17,Regelungszeit!$X$16,IF(($AH159+AJ$15)&lt;Regelungszeit!$W$18,Regelungszeit!$X$17,IF(($AH159+AJ$15)&lt;Regelungszeit!$W$19,Regelungszeit!$X$18,IF(($AH159+AJ$15)&lt;Regelungszeit!$W$20,Regelungszeit!$X$19,IF(($AH159+AJ$15)&lt;Regelungszeit!$W$21,Regelungszeit!$X$20,IF(($AH159+AJ$15)&lt;Regelungszeit!$W$22,Regelungszeit!$X$21,IF(($AH159+AJ$15)&lt;Regelungszeit!$W$23,Regelungszeit!$X$22,Regelungszeit!$X$23)))))))))</f>
        <v>#N/A</v>
      </c>
      <c r="AK159" s="81" t="e">
        <f>IF(($AH159+AK$15)&lt;Regelungszeit!$W$15,Regelungszeit!$X$14,IF(($AH159+AK$15)&lt;Regelungszeit!$W$16,Regelungszeit!$X$15,IF(($AH159+AK$15)&lt;Regelungszeit!$W$17,Regelungszeit!$X$16,IF(($AH159+AK$15)&lt;Regelungszeit!$W$18,Regelungszeit!$X$17,IF(($AH159+AK$15)&lt;Regelungszeit!$W$19,Regelungszeit!$X$18,IF(($AH159+AK$15)&lt;Regelungszeit!$W$20,Regelungszeit!$X$19,IF(($AH159+AK$15)&lt;Regelungszeit!$W$21,Regelungszeit!$X$20,IF(($AH159+AK$15)&lt;Regelungszeit!$W$22,Regelungszeit!$X$21,IF(($AH159+AK$15)&lt;Regelungszeit!$W$23,Regelungszeit!$X$22,Regelungszeit!$X$23)))))))))</f>
        <v>#N/A</v>
      </c>
      <c r="AL159" s="81" t="e">
        <f>IF(($AH159+AL$15)&lt;Regelungszeit!$W$15,Regelungszeit!$X$14,IF(($AH159+AL$15)&lt;Regelungszeit!$W$16,Regelungszeit!$X$15,IF(($AH159+AL$15)&lt;Regelungszeit!$W$17,Regelungszeit!$X$16,IF(($AH159+AL$15)&lt;Regelungszeit!$W$18,Regelungszeit!$X$17,IF(($AH159+AL$15)&lt;Regelungszeit!$W$19,Regelungszeit!$X$18,IF(($AH159+AL$15)&lt;Regelungszeit!$W$20,Regelungszeit!$X$19,IF(($AH159+AL$15)&lt;Regelungszeit!$W$21,Regelungszeit!$X$20,IF(($AH159+AL$15)&lt;Regelungszeit!$W$22,Regelungszeit!$X$21,IF(($AH159+AL$15)&lt;Regelungszeit!$W$23,Regelungszeit!$X$22,Regelungszeit!$X$23)))))))))</f>
        <v>#N/A</v>
      </c>
      <c r="AM159" s="81" t="e">
        <f>IF(($AH159+AM$15)&lt;Regelungszeit!$W$15,Regelungszeit!$X$14,IF(($AH159+AM$15)&lt;Regelungszeit!$W$16,Regelungszeit!$X$15,IF(($AH159+AM$15)&lt;Regelungszeit!$W$17,Regelungszeit!$X$16,IF(($AH159+AM$15)&lt;Regelungszeit!$W$18,Regelungszeit!$X$17,IF(($AH159+AM$15)&lt;Regelungszeit!$W$19,Regelungszeit!$X$18,IF(($AH159+AM$15)&lt;Regelungszeit!$W$20,Regelungszeit!$X$19,IF(($AH159+AM$15)&lt;Regelungszeit!$W$21,Regelungszeit!$X$20,IF(($AH159+AM$15)&lt;Regelungszeit!$W$22,Regelungszeit!$X$21,IF(($AH159+AM$15)&lt;Regelungszeit!$W$23,Regelungszeit!$X$22,Regelungszeit!$X$23)))))))))</f>
        <v>#N/A</v>
      </c>
      <c r="AN159" s="81" t="e">
        <f>IF(($AH159+AN$15)&lt;Regelungszeit!$W$15,Regelungszeit!$X$14,IF(($AH159+AN$15)&lt;Regelungszeit!$W$16,Regelungszeit!$X$15,IF(($AH159+AN$15)&lt;Regelungszeit!$W$17,Regelungszeit!$X$16,IF(($AH159+AN$15)&lt;Regelungszeit!$W$18,Regelungszeit!$X$17,IF(($AH159+AN$15)&lt;Regelungszeit!$W$19,Regelungszeit!$X$18,IF(($AH159+AN$15)&lt;Regelungszeit!$W$20,Regelungszeit!$X$19,IF(($AH159+AN$15)&lt;Regelungszeit!$W$21,Regelungszeit!$X$20,IF(($AH159+AN$15)&lt;Regelungszeit!$W$22,Regelungszeit!$X$21,IF(($AH159+AN$15)&lt;Regelungszeit!$W$23,Regelungszeit!$X$22,Regelungszeit!$X$23)))))))))</f>
        <v>#N/A</v>
      </c>
      <c r="AO159" s="81" t="e">
        <f>IF(($AH159+AO$15)&lt;Regelungszeit!$W$15,Regelungszeit!$X$14,IF(($AH159+AO$15)&lt;Regelungszeit!$W$16,Regelungszeit!$X$15,IF(($AH159+AO$15)&lt;Regelungszeit!$W$17,Regelungszeit!$X$16,IF(($AH159+AO$15)&lt;Regelungszeit!$W$18,Regelungszeit!$X$17,IF(($AH159+AO$15)&lt;Regelungszeit!$W$19,Regelungszeit!$X$18,IF(($AH159+AO$15)&lt;Regelungszeit!$W$20,Regelungszeit!$X$19,IF(($AH159+AO$15)&lt;Regelungszeit!$W$21,Regelungszeit!$X$20,IF(($AH159+AO$15)&lt;Regelungszeit!$W$22,Regelungszeit!$X$21,IF(($AH159+AO$15)&lt;Regelungszeit!$W$23,Regelungszeit!$X$22,Regelungszeit!$X$23)))))))))</f>
        <v>#N/A</v>
      </c>
      <c r="AP159" s="81" t="e">
        <f>IF(($AH159+AP$15)&lt;Regelungszeit!$W$15,Regelungszeit!$X$14,IF(($AH159+AP$15)&lt;Regelungszeit!$W$16,Regelungszeit!$X$15,IF(($AH159+AP$15)&lt;Regelungszeit!$W$17,Regelungszeit!$X$16,IF(($AH159+AP$15)&lt;Regelungszeit!$W$18,Regelungszeit!$X$17,IF(($AH159+AP$15)&lt;Regelungszeit!$W$19,Regelungszeit!$X$18,IF(($AH159+AP$15)&lt;Regelungszeit!$W$20,Regelungszeit!$X$19,IF(($AH159+AP$15)&lt;Regelungszeit!$W$21,Regelungszeit!$X$20,IF(($AH159+AP$15)&lt;Regelungszeit!$W$22,Regelungszeit!$X$21,IF(($AH159+AP$15)&lt;Regelungszeit!$W$23,Regelungszeit!$X$22,Regelungszeit!$X$23)))))))))</f>
        <v>#N/A</v>
      </c>
      <c r="AQ159" s="81" t="e">
        <f>IF(($AH159+AQ$15)&lt;Regelungszeit!$W$15,Regelungszeit!$X$14,IF(($AH159+AQ$15)&lt;Regelungszeit!$W$16,Regelungszeit!$X$15,IF(($AH159+AQ$15)&lt;Regelungszeit!$W$17,Regelungszeit!$X$16,IF(($AH159+AQ$15)&lt;Regelungszeit!$W$18,Regelungszeit!$X$17,IF(($AH159+AQ$15)&lt;Regelungszeit!$W$19,Regelungszeit!$X$18,IF(($AH159+AQ$15)&lt;Regelungszeit!$W$20,Regelungszeit!$X$19,IF(($AH159+AQ$15)&lt;Regelungszeit!$W$21,Regelungszeit!$X$20,IF(($AH159+AQ$15)&lt;Regelungszeit!$W$22,Regelungszeit!$X$21,IF(($AH159+AQ$15)&lt;Regelungszeit!$W$23,Regelungszeit!$X$22,Regelungszeit!$X$23)))))))))</f>
        <v>#N/A</v>
      </c>
      <c r="AR159" s="81" t="e">
        <f>IF(($AH159+AR$15)&lt;Regelungszeit!$W$15,Regelungszeit!$X$14,IF(($AH159+AR$15)&lt;Regelungszeit!$W$16,Regelungszeit!$X$15,IF(($AH159+AR$15)&lt;Regelungszeit!$W$17,Regelungszeit!$X$16,IF(($AH159+AR$15)&lt;Regelungszeit!$W$18,Regelungszeit!$X$17,IF(($AH159+AR$15)&lt;Regelungszeit!$W$19,Regelungszeit!$X$18,IF(($AH159+AR$15)&lt;Regelungszeit!$W$20,Regelungszeit!$X$19,IF(($AH159+AR$15)&lt;Regelungszeit!$W$21,Regelungszeit!$X$20,IF(($AH159+AR$15)&lt;Regelungszeit!$W$22,Regelungszeit!$X$21,IF(($AH159+AR$15)&lt;Regelungszeit!$W$23,Regelungszeit!$X$22,Regelungszeit!$X$23)))))))))</f>
        <v>#N/A</v>
      </c>
      <c r="AS159" s="81" t="e">
        <f>IF(($AH159+AS$15)&lt;Regelungszeit!$W$15,Regelungszeit!$X$14,IF(($AH159+AS$15)&lt;Regelungszeit!$W$16,Regelungszeit!$X$15,IF(($AH159+AS$15)&lt;Regelungszeit!$W$17,Regelungszeit!$X$16,IF(($AH159+AS$15)&lt;Regelungszeit!$W$18,Regelungszeit!$X$17,IF(($AH159+AS$15)&lt;Regelungszeit!$W$19,Regelungszeit!$X$18,IF(($AH159+AS$15)&lt;Regelungszeit!$W$20,Regelungszeit!$X$19,IF(($AH159+AS$15)&lt;Regelungszeit!$W$21,Regelungszeit!$X$20,IF(($AH159+AS$15)&lt;Regelungszeit!$W$22,Regelungszeit!$X$21,IF(($AH159+AS$15)&lt;Regelungszeit!$W$23,Regelungszeit!$X$22,Regelungszeit!$X$23)))))))))</f>
        <v>#N/A</v>
      </c>
      <c r="AT159" s="81" t="e">
        <f>IF(($AH159+AT$15)&lt;Regelungszeit!$W$15,Regelungszeit!$X$14,IF(($AH159+AT$15)&lt;Regelungszeit!$W$16,Regelungszeit!$X$15,IF(($AH159+AT$15)&lt;Regelungszeit!$W$17,Regelungszeit!$X$16,IF(($AH159+AT$15)&lt;Regelungszeit!$W$18,Regelungszeit!$X$17,IF(($AH159+AT$15)&lt;Regelungszeit!$W$19,Regelungszeit!$X$18,IF(($AH159+AT$15)&lt;Regelungszeit!$W$20,Regelungszeit!$X$19,IF(($AH159+AT$15)&lt;Regelungszeit!$W$21,Regelungszeit!$X$20,IF(($AH159+AT$15)&lt;Regelungszeit!$W$22,Regelungszeit!$X$21,IF(($AH159+AT$15)&lt;Regelungszeit!$W$23,Regelungszeit!$X$22,Regelungszeit!$X$23)))))))))</f>
        <v>#N/A</v>
      </c>
      <c r="AU159" s="81" t="e">
        <f>IF(($AH159+AU$15)&lt;Regelungszeit!$W$15,Regelungszeit!$X$14,IF(($AH159+AU$15)&lt;Regelungszeit!$W$16,Regelungszeit!$X$15,IF(($AH159+AU$15)&lt;Regelungszeit!$W$17,Regelungszeit!$X$16,IF(($AH159+AU$15)&lt;Regelungszeit!$W$18,Regelungszeit!$X$17,IF(($AH159+AU$15)&lt;Regelungszeit!$W$19,Regelungszeit!$X$18,IF(($AH159+AU$15)&lt;Regelungszeit!$W$20,Regelungszeit!$X$19,IF(($AH159+AU$15)&lt;Regelungszeit!$W$21,Regelungszeit!$X$20,IF(($AH159+AU$15)&lt;Regelungszeit!$W$22,Regelungszeit!$X$21,IF(($AH159+AU$15)&lt;Regelungszeit!$W$23,Regelungszeit!$X$22,Regelungszeit!$X$23)))))))))</f>
        <v>#N/A</v>
      </c>
      <c r="AV159" s="81" t="e">
        <f>IF(($AH159+AV$15)&lt;Regelungszeit!$W$15,Regelungszeit!$X$14,IF(($AH159+AV$15)&lt;Regelungszeit!$W$16,Regelungszeit!$X$15,IF(($AH159+AV$15)&lt;Regelungszeit!$W$17,Regelungszeit!$X$16,IF(($AH159+AV$15)&lt;Regelungszeit!$W$18,Regelungszeit!$X$17,IF(($AH159+AV$15)&lt;Regelungszeit!$W$19,Regelungszeit!$X$18,IF(($AH159+AV$15)&lt;Regelungszeit!$W$20,Regelungszeit!$X$19,IF(($AH159+AV$15)&lt;Regelungszeit!$W$21,Regelungszeit!$X$20,IF(($AH159+AV$15)&lt;Regelungszeit!$W$22,Regelungszeit!$X$21,IF(($AH159+AV$15)&lt;Regelungszeit!$W$23,Regelungszeit!$X$22,Regelungszeit!$X$23)))))))))</f>
        <v>#N/A</v>
      </c>
      <c r="AW159" s="81" t="e">
        <f>IF(($AH159+AW$15)&lt;Regelungszeit!$W$15,Regelungszeit!$X$14,IF(($AH159+AW$15)&lt;Regelungszeit!$W$16,Regelungszeit!$X$15,IF(($AH159+AW$15)&lt;Regelungszeit!$W$17,Regelungszeit!$X$16,IF(($AH159+AW$15)&lt;Regelungszeit!$W$18,Regelungszeit!$X$17,IF(($AH159+AW$15)&lt;Regelungszeit!$W$19,Regelungszeit!$X$18,IF(($AH159+AW$15)&lt;Regelungszeit!$W$20,Regelungszeit!$X$19,IF(($AH159+AW$15)&lt;Regelungszeit!$W$21,Regelungszeit!$X$20,IF(($AH159+AW$15)&lt;Regelungszeit!$W$22,Regelungszeit!$X$21,IF(($AH159+AW$15)&lt;Regelungszeit!$W$23,Regelungszeit!$X$22,Regelungszeit!$X$23)))))))))</f>
        <v>#N/A</v>
      </c>
      <c r="AX159" s="82" t="e">
        <f t="shared" si="50"/>
        <v>#N/A</v>
      </c>
    </row>
    <row r="160" spans="1:50">
      <c r="A160" s="56" t="e">
        <f>IF(B160=Regelungszeit!$F$31,"Ende Regelung",IF(B160=Regelungszeit!$F$32,"Ende Hochfahrrampe",""))</f>
        <v>#N/A</v>
      </c>
      <c r="B160" s="57">
        <v>146</v>
      </c>
      <c r="C160" s="58" t="e">
        <f t="shared" si="34"/>
        <v>#N/A</v>
      </c>
      <c r="D160" s="59" t="e">
        <f t="shared" si="35"/>
        <v>#N/A</v>
      </c>
      <c r="E160" s="155"/>
      <c r="F160" s="247" t="e">
        <f>MATCH(INT(C160),Zuteilung!A:A,0)</f>
        <v>#N/A</v>
      </c>
      <c r="G160" s="61" t="e">
        <f>IF(OR(C160&lt;INDEX(Zuteilung!C:C,F160),C160&gt;INDEX(Zuteilung!D:D,F160)),FALSE,TRUE)</f>
        <v>#N/A</v>
      </c>
      <c r="H160" s="60" t="e">
        <f>IF(B160&lt;=Regelungszeit!$F$32,H159+Regelungszeit!$F$28,"")</f>
        <v>#N/A</v>
      </c>
      <c r="I160" s="60"/>
      <c r="J160" s="60"/>
      <c r="K160" s="60"/>
      <c r="L160" s="61" t="e">
        <f t="shared" si="41"/>
        <v>#N/A</v>
      </c>
      <c r="M160" s="106" t="e">
        <f t="shared" si="43"/>
        <v>#N/A</v>
      </c>
      <c r="N160" s="61" t="e">
        <f>IF(M160="","",IF(M160=1,0,IF(M160=1,0,Dateneingabe!$G$10*M160)))</f>
        <v>#N/A</v>
      </c>
      <c r="O160" s="252">
        <f t="shared" si="47"/>
        <v>0</v>
      </c>
      <c r="P160" s="63">
        <f>IF(O160="","",O160*(Dateneingabe!$G$10/100))</f>
        <v>0</v>
      </c>
      <c r="Q160" s="63">
        <f t="shared" si="48"/>
        <v>0</v>
      </c>
      <c r="R160" s="63" t="e">
        <f>IF(C160="","",IF(Dateneingabe!$G$17&lt;40909,Zeitreihe!P160,Zeitreihe!Q160))</f>
        <v>#N/A</v>
      </c>
      <c r="S160" s="68" t="str">
        <f>IF($T$14=0,"",IF(H160="","",IF(E160="","Ist-Arbeit fehlt",IF(L160&gt;Dateneingabe!$G$8,"Ist-Arbeit unplausibel",""))))</f>
        <v/>
      </c>
      <c r="T160" s="30">
        <f t="shared" si="42"/>
        <v>0</v>
      </c>
      <c r="U160" s="30">
        <f t="shared" si="44"/>
        <v>0</v>
      </c>
      <c r="X160" s="80"/>
      <c r="Y160" s="79"/>
      <c r="Z160" s="81"/>
      <c r="AA160" s="81"/>
      <c r="AB160" s="81"/>
      <c r="AC160" s="81"/>
      <c r="AD160" s="81"/>
      <c r="AE160" s="81"/>
      <c r="AF160" s="30" t="e">
        <f t="shared" si="45"/>
        <v>#N/A</v>
      </c>
      <c r="AG160" s="80" t="e">
        <f t="shared" si="49"/>
        <v>#N/A</v>
      </c>
      <c r="AH160" s="79" t="e">
        <f t="shared" si="46"/>
        <v>#N/A</v>
      </c>
      <c r="AI160" s="81" t="e">
        <f>IF(($AH160+AI$15)&lt;Regelungszeit!$W$15,Regelungszeit!$X$14,IF(($AH160+AI$15)&lt;Regelungszeit!$W$16,Regelungszeit!$X$15,IF(($AH160+AI$15)&lt;Regelungszeit!$W$17,Regelungszeit!$X$16,IF(($AH160+AI$15)&lt;Regelungszeit!$W$18,Regelungszeit!$X$17,IF(($AH160+AI$15)&lt;Regelungszeit!$W$19,Regelungszeit!$X$18,IF(($AH160+AI$15)&lt;Regelungszeit!$W$20,Regelungszeit!$X$19,IF(($AH160+AI$15)&lt;Regelungszeit!$W$21,Regelungszeit!$X$20,IF(($AH160+AI$15)&lt;Regelungszeit!$W$22,Regelungszeit!$X$21,IF(($AH160+AI$15)&lt;Regelungszeit!$W$23,Regelungszeit!$X$22,Regelungszeit!$X$23)))))))))</f>
        <v>#N/A</v>
      </c>
      <c r="AJ160" s="81" t="e">
        <f>IF(($AH160+AJ$15)&lt;Regelungszeit!$W$15,Regelungszeit!$X$14,IF(($AH160+AJ$15)&lt;Regelungszeit!$W$16,Regelungszeit!$X$15,IF(($AH160+AJ$15)&lt;Regelungszeit!$W$17,Regelungszeit!$X$16,IF(($AH160+AJ$15)&lt;Regelungszeit!$W$18,Regelungszeit!$X$17,IF(($AH160+AJ$15)&lt;Regelungszeit!$W$19,Regelungszeit!$X$18,IF(($AH160+AJ$15)&lt;Regelungszeit!$W$20,Regelungszeit!$X$19,IF(($AH160+AJ$15)&lt;Regelungszeit!$W$21,Regelungszeit!$X$20,IF(($AH160+AJ$15)&lt;Regelungszeit!$W$22,Regelungszeit!$X$21,IF(($AH160+AJ$15)&lt;Regelungszeit!$W$23,Regelungszeit!$X$22,Regelungszeit!$X$23)))))))))</f>
        <v>#N/A</v>
      </c>
      <c r="AK160" s="81" t="e">
        <f>IF(($AH160+AK$15)&lt;Regelungszeit!$W$15,Regelungszeit!$X$14,IF(($AH160+AK$15)&lt;Regelungszeit!$W$16,Regelungszeit!$X$15,IF(($AH160+AK$15)&lt;Regelungszeit!$W$17,Regelungszeit!$X$16,IF(($AH160+AK$15)&lt;Regelungszeit!$W$18,Regelungszeit!$X$17,IF(($AH160+AK$15)&lt;Regelungszeit!$W$19,Regelungszeit!$X$18,IF(($AH160+AK$15)&lt;Regelungszeit!$W$20,Regelungszeit!$X$19,IF(($AH160+AK$15)&lt;Regelungszeit!$W$21,Regelungszeit!$X$20,IF(($AH160+AK$15)&lt;Regelungszeit!$W$22,Regelungszeit!$X$21,IF(($AH160+AK$15)&lt;Regelungszeit!$W$23,Regelungszeit!$X$22,Regelungszeit!$X$23)))))))))</f>
        <v>#N/A</v>
      </c>
      <c r="AL160" s="81" t="e">
        <f>IF(($AH160+AL$15)&lt;Regelungszeit!$W$15,Regelungszeit!$X$14,IF(($AH160+AL$15)&lt;Regelungszeit!$W$16,Regelungszeit!$X$15,IF(($AH160+AL$15)&lt;Regelungszeit!$W$17,Regelungszeit!$X$16,IF(($AH160+AL$15)&lt;Regelungszeit!$W$18,Regelungszeit!$X$17,IF(($AH160+AL$15)&lt;Regelungszeit!$W$19,Regelungszeit!$X$18,IF(($AH160+AL$15)&lt;Regelungszeit!$W$20,Regelungszeit!$X$19,IF(($AH160+AL$15)&lt;Regelungszeit!$W$21,Regelungszeit!$X$20,IF(($AH160+AL$15)&lt;Regelungszeit!$W$22,Regelungszeit!$X$21,IF(($AH160+AL$15)&lt;Regelungszeit!$W$23,Regelungszeit!$X$22,Regelungszeit!$X$23)))))))))</f>
        <v>#N/A</v>
      </c>
      <c r="AM160" s="81" t="e">
        <f>IF(($AH160+AM$15)&lt;Regelungszeit!$W$15,Regelungszeit!$X$14,IF(($AH160+AM$15)&lt;Regelungszeit!$W$16,Regelungszeit!$X$15,IF(($AH160+AM$15)&lt;Regelungszeit!$W$17,Regelungszeit!$X$16,IF(($AH160+AM$15)&lt;Regelungszeit!$W$18,Regelungszeit!$X$17,IF(($AH160+AM$15)&lt;Regelungszeit!$W$19,Regelungszeit!$X$18,IF(($AH160+AM$15)&lt;Regelungszeit!$W$20,Regelungszeit!$X$19,IF(($AH160+AM$15)&lt;Regelungszeit!$W$21,Regelungszeit!$X$20,IF(($AH160+AM$15)&lt;Regelungszeit!$W$22,Regelungszeit!$X$21,IF(($AH160+AM$15)&lt;Regelungszeit!$W$23,Regelungszeit!$X$22,Regelungszeit!$X$23)))))))))</f>
        <v>#N/A</v>
      </c>
      <c r="AN160" s="81" t="e">
        <f>IF(($AH160+AN$15)&lt;Regelungszeit!$W$15,Regelungszeit!$X$14,IF(($AH160+AN$15)&lt;Regelungszeit!$W$16,Regelungszeit!$X$15,IF(($AH160+AN$15)&lt;Regelungszeit!$W$17,Regelungszeit!$X$16,IF(($AH160+AN$15)&lt;Regelungszeit!$W$18,Regelungszeit!$X$17,IF(($AH160+AN$15)&lt;Regelungszeit!$W$19,Regelungszeit!$X$18,IF(($AH160+AN$15)&lt;Regelungszeit!$W$20,Regelungszeit!$X$19,IF(($AH160+AN$15)&lt;Regelungszeit!$W$21,Regelungszeit!$X$20,IF(($AH160+AN$15)&lt;Regelungszeit!$W$22,Regelungszeit!$X$21,IF(($AH160+AN$15)&lt;Regelungszeit!$W$23,Regelungszeit!$X$22,Regelungszeit!$X$23)))))))))</f>
        <v>#N/A</v>
      </c>
      <c r="AO160" s="81" t="e">
        <f>IF(($AH160+AO$15)&lt;Regelungszeit!$W$15,Regelungszeit!$X$14,IF(($AH160+AO$15)&lt;Regelungszeit!$W$16,Regelungszeit!$X$15,IF(($AH160+AO$15)&lt;Regelungszeit!$W$17,Regelungszeit!$X$16,IF(($AH160+AO$15)&lt;Regelungszeit!$W$18,Regelungszeit!$X$17,IF(($AH160+AO$15)&lt;Regelungszeit!$W$19,Regelungszeit!$X$18,IF(($AH160+AO$15)&lt;Regelungszeit!$W$20,Regelungszeit!$X$19,IF(($AH160+AO$15)&lt;Regelungszeit!$W$21,Regelungszeit!$X$20,IF(($AH160+AO$15)&lt;Regelungszeit!$W$22,Regelungszeit!$X$21,IF(($AH160+AO$15)&lt;Regelungszeit!$W$23,Regelungszeit!$X$22,Regelungszeit!$X$23)))))))))</f>
        <v>#N/A</v>
      </c>
      <c r="AP160" s="81" t="e">
        <f>IF(($AH160+AP$15)&lt;Regelungszeit!$W$15,Regelungszeit!$X$14,IF(($AH160+AP$15)&lt;Regelungszeit!$W$16,Regelungszeit!$X$15,IF(($AH160+AP$15)&lt;Regelungszeit!$W$17,Regelungszeit!$X$16,IF(($AH160+AP$15)&lt;Regelungszeit!$W$18,Regelungszeit!$X$17,IF(($AH160+AP$15)&lt;Regelungszeit!$W$19,Regelungszeit!$X$18,IF(($AH160+AP$15)&lt;Regelungszeit!$W$20,Regelungszeit!$X$19,IF(($AH160+AP$15)&lt;Regelungszeit!$W$21,Regelungszeit!$X$20,IF(($AH160+AP$15)&lt;Regelungszeit!$W$22,Regelungszeit!$X$21,IF(($AH160+AP$15)&lt;Regelungszeit!$W$23,Regelungszeit!$X$22,Regelungszeit!$X$23)))))))))</f>
        <v>#N/A</v>
      </c>
      <c r="AQ160" s="81" t="e">
        <f>IF(($AH160+AQ$15)&lt;Regelungszeit!$W$15,Regelungszeit!$X$14,IF(($AH160+AQ$15)&lt;Regelungszeit!$W$16,Regelungszeit!$X$15,IF(($AH160+AQ$15)&lt;Regelungszeit!$W$17,Regelungszeit!$X$16,IF(($AH160+AQ$15)&lt;Regelungszeit!$W$18,Regelungszeit!$X$17,IF(($AH160+AQ$15)&lt;Regelungszeit!$W$19,Regelungszeit!$X$18,IF(($AH160+AQ$15)&lt;Regelungszeit!$W$20,Regelungszeit!$X$19,IF(($AH160+AQ$15)&lt;Regelungszeit!$W$21,Regelungszeit!$X$20,IF(($AH160+AQ$15)&lt;Regelungszeit!$W$22,Regelungszeit!$X$21,IF(($AH160+AQ$15)&lt;Regelungszeit!$W$23,Regelungszeit!$X$22,Regelungszeit!$X$23)))))))))</f>
        <v>#N/A</v>
      </c>
      <c r="AR160" s="81" t="e">
        <f>IF(($AH160+AR$15)&lt;Regelungszeit!$W$15,Regelungszeit!$X$14,IF(($AH160+AR$15)&lt;Regelungszeit!$W$16,Regelungszeit!$X$15,IF(($AH160+AR$15)&lt;Regelungszeit!$W$17,Regelungszeit!$X$16,IF(($AH160+AR$15)&lt;Regelungszeit!$W$18,Regelungszeit!$X$17,IF(($AH160+AR$15)&lt;Regelungszeit!$W$19,Regelungszeit!$X$18,IF(($AH160+AR$15)&lt;Regelungszeit!$W$20,Regelungszeit!$X$19,IF(($AH160+AR$15)&lt;Regelungszeit!$W$21,Regelungszeit!$X$20,IF(($AH160+AR$15)&lt;Regelungszeit!$W$22,Regelungszeit!$X$21,IF(($AH160+AR$15)&lt;Regelungszeit!$W$23,Regelungszeit!$X$22,Regelungszeit!$X$23)))))))))</f>
        <v>#N/A</v>
      </c>
      <c r="AS160" s="81" t="e">
        <f>IF(($AH160+AS$15)&lt;Regelungszeit!$W$15,Regelungszeit!$X$14,IF(($AH160+AS$15)&lt;Regelungszeit!$W$16,Regelungszeit!$X$15,IF(($AH160+AS$15)&lt;Regelungszeit!$W$17,Regelungszeit!$X$16,IF(($AH160+AS$15)&lt;Regelungszeit!$W$18,Regelungszeit!$X$17,IF(($AH160+AS$15)&lt;Regelungszeit!$W$19,Regelungszeit!$X$18,IF(($AH160+AS$15)&lt;Regelungszeit!$W$20,Regelungszeit!$X$19,IF(($AH160+AS$15)&lt;Regelungszeit!$W$21,Regelungszeit!$X$20,IF(($AH160+AS$15)&lt;Regelungszeit!$W$22,Regelungszeit!$X$21,IF(($AH160+AS$15)&lt;Regelungszeit!$W$23,Regelungszeit!$X$22,Regelungszeit!$X$23)))))))))</f>
        <v>#N/A</v>
      </c>
      <c r="AT160" s="81" t="e">
        <f>IF(($AH160+AT$15)&lt;Regelungszeit!$W$15,Regelungszeit!$X$14,IF(($AH160+AT$15)&lt;Regelungszeit!$W$16,Regelungszeit!$X$15,IF(($AH160+AT$15)&lt;Regelungszeit!$W$17,Regelungszeit!$X$16,IF(($AH160+AT$15)&lt;Regelungszeit!$W$18,Regelungszeit!$X$17,IF(($AH160+AT$15)&lt;Regelungszeit!$W$19,Regelungszeit!$X$18,IF(($AH160+AT$15)&lt;Regelungszeit!$W$20,Regelungszeit!$X$19,IF(($AH160+AT$15)&lt;Regelungszeit!$W$21,Regelungszeit!$X$20,IF(($AH160+AT$15)&lt;Regelungszeit!$W$22,Regelungszeit!$X$21,IF(($AH160+AT$15)&lt;Regelungszeit!$W$23,Regelungszeit!$X$22,Regelungszeit!$X$23)))))))))</f>
        <v>#N/A</v>
      </c>
      <c r="AU160" s="81" t="e">
        <f>IF(($AH160+AU$15)&lt;Regelungszeit!$W$15,Regelungszeit!$X$14,IF(($AH160+AU$15)&lt;Regelungszeit!$W$16,Regelungszeit!$X$15,IF(($AH160+AU$15)&lt;Regelungszeit!$W$17,Regelungszeit!$X$16,IF(($AH160+AU$15)&lt;Regelungszeit!$W$18,Regelungszeit!$X$17,IF(($AH160+AU$15)&lt;Regelungszeit!$W$19,Regelungszeit!$X$18,IF(($AH160+AU$15)&lt;Regelungszeit!$W$20,Regelungszeit!$X$19,IF(($AH160+AU$15)&lt;Regelungszeit!$W$21,Regelungszeit!$X$20,IF(($AH160+AU$15)&lt;Regelungszeit!$W$22,Regelungszeit!$X$21,IF(($AH160+AU$15)&lt;Regelungszeit!$W$23,Regelungszeit!$X$22,Regelungszeit!$X$23)))))))))</f>
        <v>#N/A</v>
      </c>
      <c r="AV160" s="81" t="e">
        <f>IF(($AH160+AV$15)&lt;Regelungszeit!$W$15,Regelungszeit!$X$14,IF(($AH160+AV$15)&lt;Regelungszeit!$W$16,Regelungszeit!$X$15,IF(($AH160+AV$15)&lt;Regelungszeit!$W$17,Regelungszeit!$X$16,IF(($AH160+AV$15)&lt;Regelungszeit!$W$18,Regelungszeit!$X$17,IF(($AH160+AV$15)&lt;Regelungszeit!$W$19,Regelungszeit!$X$18,IF(($AH160+AV$15)&lt;Regelungszeit!$W$20,Regelungszeit!$X$19,IF(($AH160+AV$15)&lt;Regelungszeit!$W$21,Regelungszeit!$X$20,IF(($AH160+AV$15)&lt;Regelungszeit!$W$22,Regelungszeit!$X$21,IF(($AH160+AV$15)&lt;Regelungszeit!$W$23,Regelungszeit!$X$22,Regelungszeit!$X$23)))))))))</f>
        <v>#N/A</v>
      </c>
      <c r="AW160" s="81" t="e">
        <f>IF(($AH160+AW$15)&lt;Regelungszeit!$W$15,Regelungszeit!$X$14,IF(($AH160+AW$15)&lt;Regelungszeit!$W$16,Regelungszeit!$X$15,IF(($AH160+AW$15)&lt;Regelungszeit!$W$17,Regelungszeit!$X$16,IF(($AH160+AW$15)&lt;Regelungszeit!$W$18,Regelungszeit!$X$17,IF(($AH160+AW$15)&lt;Regelungszeit!$W$19,Regelungszeit!$X$18,IF(($AH160+AW$15)&lt;Regelungszeit!$W$20,Regelungszeit!$X$19,IF(($AH160+AW$15)&lt;Regelungszeit!$W$21,Regelungszeit!$X$20,IF(($AH160+AW$15)&lt;Regelungszeit!$W$22,Regelungszeit!$X$21,IF(($AH160+AW$15)&lt;Regelungszeit!$W$23,Regelungszeit!$X$22,Regelungszeit!$X$23)))))))))</f>
        <v>#N/A</v>
      </c>
      <c r="AX160" s="82" t="e">
        <f t="shared" si="50"/>
        <v>#N/A</v>
      </c>
    </row>
    <row r="161" spans="1:50">
      <c r="A161" s="56" t="e">
        <f>IF(B161=Regelungszeit!$F$31,"Ende Regelung",IF(B161=Regelungszeit!$F$32,"Ende Hochfahrrampe",""))</f>
        <v>#N/A</v>
      </c>
      <c r="B161" s="57">
        <v>147</v>
      </c>
      <c r="C161" s="58" t="e">
        <f t="shared" si="34"/>
        <v>#N/A</v>
      </c>
      <c r="D161" s="59" t="e">
        <f t="shared" si="35"/>
        <v>#N/A</v>
      </c>
      <c r="E161" s="155"/>
      <c r="F161" s="247" t="e">
        <f>MATCH(INT(C161),Zuteilung!A:A,0)</f>
        <v>#N/A</v>
      </c>
      <c r="G161" s="61" t="e">
        <f>IF(OR(C161&lt;INDEX(Zuteilung!C:C,F161),C161&gt;INDEX(Zuteilung!D:D,F161)),FALSE,TRUE)</f>
        <v>#N/A</v>
      </c>
      <c r="H161" s="60" t="e">
        <f>IF(B161&lt;=Regelungszeit!$F$32,H160+Regelungszeit!$F$28,"")</f>
        <v>#N/A</v>
      </c>
      <c r="I161" s="60"/>
      <c r="J161" s="60"/>
      <c r="K161" s="60"/>
      <c r="L161" s="61" t="e">
        <f t="shared" si="41"/>
        <v>#N/A</v>
      </c>
      <c r="M161" s="106" t="e">
        <f t="shared" si="43"/>
        <v>#N/A</v>
      </c>
      <c r="N161" s="61" t="e">
        <f>IF(M161="","",IF(M161=1,0,IF(M161=1,0,Dateneingabe!$G$10*M161)))</f>
        <v>#N/A</v>
      </c>
      <c r="O161" s="252">
        <f t="shared" si="47"/>
        <v>0</v>
      </c>
      <c r="P161" s="63">
        <f>IF(O161="","",O161*(Dateneingabe!$G$10/100))</f>
        <v>0</v>
      </c>
      <c r="Q161" s="63">
        <f t="shared" si="48"/>
        <v>0</v>
      </c>
      <c r="R161" s="63" t="e">
        <f>IF(C161="","",IF(Dateneingabe!$G$17&lt;40909,Zeitreihe!P161,Zeitreihe!Q161))</f>
        <v>#N/A</v>
      </c>
      <c r="S161" s="68" t="str">
        <f>IF($T$14=0,"",IF(H161="","",IF(E161="","Ist-Arbeit fehlt",IF(L161&gt;Dateneingabe!$G$8,"Ist-Arbeit unplausibel",""))))</f>
        <v/>
      </c>
      <c r="T161" s="30">
        <f t="shared" si="42"/>
        <v>0</v>
      </c>
      <c r="U161" s="30">
        <f t="shared" si="44"/>
        <v>0</v>
      </c>
      <c r="X161" s="80"/>
      <c r="Y161" s="79"/>
      <c r="Z161" s="81"/>
      <c r="AA161" s="81"/>
      <c r="AB161" s="81"/>
      <c r="AC161" s="81"/>
      <c r="AD161" s="81"/>
      <c r="AE161" s="81"/>
      <c r="AF161" s="30" t="e">
        <f t="shared" si="45"/>
        <v>#N/A</v>
      </c>
      <c r="AG161" s="80" t="e">
        <f t="shared" si="49"/>
        <v>#N/A</v>
      </c>
      <c r="AH161" s="79" t="e">
        <f t="shared" si="46"/>
        <v>#N/A</v>
      </c>
      <c r="AI161" s="81" t="e">
        <f>IF(($AH161+AI$15)&lt;Regelungszeit!$W$15,Regelungszeit!$X$14,IF(($AH161+AI$15)&lt;Regelungszeit!$W$16,Regelungszeit!$X$15,IF(($AH161+AI$15)&lt;Regelungszeit!$W$17,Regelungszeit!$X$16,IF(($AH161+AI$15)&lt;Regelungszeit!$W$18,Regelungszeit!$X$17,IF(($AH161+AI$15)&lt;Regelungszeit!$W$19,Regelungszeit!$X$18,IF(($AH161+AI$15)&lt;Regelungszeit!$W$20,Regelungszeit!$X$19,IF(($AH161+AI$15)&lt;Regelungszeit!$W$21,Regelungszeit!$X$20,IF(($AH161+AI$15)&lt;Regelungszeit!$W$22,Regelungszeit!$X$21,IF(($AH161+AI$15)&lt;Regelungszeit!$W$23,Regelungszeit!$X$22,Regelungszeit!$X$23)))))))))</f>
        <v>#N/A</v>
      </c>
      <c r="AJ161" s="81" t="e">
        <f>IF(($AH161+AJ$15)&lt;Regelungszeit!$W$15,Regelungszeit!$X$14,IF(($AH161+AJ$15)&lt;Regelungszeit!$W$16,Regelungszeit!$X$15,IF(($AH161+AJ$15)&lt;Regelungszeit!$W$17,Regelungszeit!$X$16,IF(($AH161+AJ$15)&lt;Regelungszeit!$W$18,Regelungszeit!$X$17,IF(($AH161+AJ$15)&lt;Regelungszeit!$W$19,Regelungszeit!$X$18,IF(($AH161+AJ$15)&lt;Regelungszeit!$W$20,Regelungszeit!$X$19,IF(($AH161+AJ$15)&lt;Regelungszeit!$W$21,Regelungszeit!$X$20,IF(($AH161+AJ$15)&lt;Regelungszeit!$W$22,Regelungszeit!$X$21,IF(($AH161+AJ$15)&lt;Regelungszeit!$W$23,Regelungszeit!$X$22,Regelungszeit!$X$23)))))))))</f>
        <v>#N/A</v>
      </c>
      <c r="AK161" s="81" t="e">
        <f>IF(($AH161+AK$15)&lt;Regelungszeit!$W$15,Regelungszeit!$X$14,IF(($AH161+AK$15)&lt;Regelungszeit!$W$16,Regelungszeit!$X$15,IF(($AH161+AK$15)&lt;Regelungszeit!$W$17,Regelungszeit!$X$16,IF(($AH161+AK$15)&lt;Regelungszeit!$W$18,Regelungszeit!$X$17,IF(($AH161+AK$15)&lt;Regelungszeit!$W$19,Regelungszeit!$X$18,IF(($AH161+AK$15)&lt;Regelungszeit!$W$20,Regelungszeit!$X$19,IF(($AH161+AK$15)&lt;Regelungszeit!$W$21,Regelungszeit!$X$20,IF(($AH161+AK$15)&lt;Regelungszeit!$W$22,Regelungszeit!$X$21,IF(($AH161+AK$15)&lt;Regelungszeit!$W$23,Regelungszeit!$X$22,Regelungszeit!$X$23)))))))))</f>
        <v>#N/A</v>
      </c>
      <c r="AL161" s="81" t="e">
        <f>IF(($AH161+AL$15)&lt;Regelungszeit!$W$15,Regelungszeit!$X$14,IF(($AH161+AL$15)&lt;Regelungszeit!$W$16,Regelungszeit!$X$15,IF(($AH161+AL$15)&lt;Regelungszeit!$W$17,Regelungszeit!$X$16,IF(($AH161+AL$15)&lt;Regelungszeit!$W$18,Regelungszeit!$X$17,IF(($AH161+AL$15)&lt;Regelungszeit!$W$19,Regelungszeit!$X$18,IF(($AH161+AL$15)&lt;Regelungszeit!$W$20,Regelungszeit!$X$19,IF(($AH161+AL$15)&lt;Regelungszeit!$W$21,Regelungszeit!$X$20,IF(($AH161+AL$15)&lt;Regelungszeit!$W$22,Regelungszeit!$X$21,IF(($AH161+AL$15)&lt;Regelungszeit!$W$23,Regelungszeit!$X$22,Regelungszeit!$X$23)))))))))</f>
        <v>#N/A</v>
      </c>
      <c r="AM161" s="81" t="e">
        <f>IF(($AH161+AM$15)&lt;Regelungszeit!$W$15,Regelungszeit!$X$14,IF(($AH161+AM$15)&lt;Regelungszeit!$W$16,Regelungszeit!$X$15,IF(($AH161+AM$15)&lt;Regelungszeit!$W$17,Regelungszeit!$X$16,IF(($AH161+AM$15)&lt;Regelungszeit!$W$18,Regelungszeit!$X$17,IF(($AH161+AM$15)&lt;Regelungszeit!$W$19,Regelungszeit!$X$18,IF(($AH161+AM$15)&lt;Regelungszeit!$W$20,Regelungszeit!$X$19,IF(($AH161+AM$15)&lt;Regelungszeit!$W$21,Regelungszeit!$X$20,IF(($AH161+AM$15)&lt;Regelungszeit!$W$22,Regelungszeit!$X$21,IF(($AH161+AM$15)&lt;Regelungszeit!$W$23,Regelungszeit!$X$22,Regelungszeit!$X$23)))))))))</f>
        <v>#N/A</v>
      </c>
      <c r="AN161" s="81" t="e">
        <f>IF(($AH161+AN$15)&lt;Regelungszeit!$W$15,Regelungszeit!$X$14,IF(($AH161+AN$15)&lt;Regelungszeit!$W$16,Regelungszeit!$X$15,IF(($AH161+AN$15)&lt;Regelungszeit!$W$17,Regelungszeit!$X$16,IF(($AH161+AN$15)&lt;Regelungszeit!$W$18,Regelungszeit!$X$17,IF(($AH161+AN$15)&lt;Regelungszeit!$W$19,Regelungszeit!$X$18,IF(($AH161+AN$15)&lt;Regelungszeit!$W$20,Regelungszeit!$X$19,IF(($AH161+AN$15)&lt;Regelungszeit!$W$21,Regelungszeit!$X$20,IF(($AH161+AN$15)&lt;Regelungszeit!$W$22,Regelungszeit!$X$21,IF(($AH161+AN$15)&lt;Regelungszeit!$W$23,Regelungszeit!$X$22,Regelungszeit!$X$23)))))))))</f>
        <v>#N/A</v>
      </c>
      <c r="AO161" s="81" t="e">
        <f>IF(($AH161+AO$15)&lt;Regelungszeit!$W$15,Regelungszeit!$X$14,IF(($AH161+AO$15)&lt;Regelungszeit!$W$16,Regelungszeit!$X$15,IF(($AH161+AO$15)&lt;Regelungszeit!$W$17,Regelungszeit!$X$16,IF(($AH161+AO$15)&lt;Regelungszeit!$W$18,Regelungszeit!$X$17,IF(($AH161+AO$15)&lt;Regelungszeit!$W$19,Regelungszeit!$X$18,IF(($AH161+AO$15)&lt;Regelungszeit!$W$20,Regelungszeit!$X$19,IF(($AH161+AO$15)&lt;Regelungszeit!$W$21,Regelungszeit!$X$20,IF(($AH161+AO$15)&lt;Regelungszeit!$W$22,Regelungszeit!$X$21,IF(($AH161+AO$15)&lt;Regelungszeit!$W$23,Regelungszeit!$X$22,Regelungszeit!$X$23)))))))))</f>
        <v>#N/A</v>
      </c>
      <c r="AP161" s="81" t="e">
        <f>IF(($AH161+AP$15)&lt;Regelungszeit!$W$15,Regelungszeit!$X$14,IF(($AH161+AP$15)&lt;Regelungszeit!$W$16,Regelungszeit!$X$15,IF(($AH161+AP$15)&lt;Regelungszeit!$W$17,Regelungszeit!$X$16,IF(($AH161+AP$15)&lt;Regelungszeit!$W$18,Regelungszeit!$X$17,IF(($AH161+AP$15)&lt;Regelungszeit!$W$19,Regelungszeit!$X$18,IF(($AH161+AP$15)&lt;Regelungszeit!$W$20,Regelungszeit!$X$19,IF(($AH161+AP$15)&lt;Regelungszeit!$W$21,Regelungszeit!$X$20,IF(($AH161+AP$15)&lt;Regelungszeit!$W$22,Regelungszeit!$X$21,IF(($AH161+AP$15)&lt;Regelungszeit!$W$23,Regelungszeit!$X$22,Regelungszeit!$X$23)))))))))</f>
        <v>#N/A</v>
      </c>
      <c r="AQ161" s="81" t="e">
        <f>IF(($AH161+AQ$15)&lt;Regelungszeit!$W$15,Regelungszeit!$X$14,IF(($AH161+AQ$15)&lt;Regelungszeit!$W$16,Regelungszeit!$X$15,IF(($AH161+AQ$15)&lt;Regelungszeit!$W$17,Regelungszeit!$X$16,IF(($AH161+AQ$15)&lt;Regelungszeit!$W$18,Regelungszeit!$X$17,IF(($AH161+AQ$15)&lt;Regelungszeit!$W$19,Regelungszeit!$X$18,IF(($AH161+AQ$15)&lt;Regelungszeit!$W$20,Regelungszeit!$X$19,IF(($AH161+AQ$15)&lt;Regelungszeit!$W$21,Regelungszeit!$X$20,IF(($AH161+AQ$15)&lt;Regelungszeit!$W$22,Regelungszeit!$X$21,IF(($AH161+AQ$15)&lt;Regelungszeit!$W$23,Regelungszeit!$X$22,Regelungszeit!$X$23)))))))))</f>
        <v>#N/A</v>
      </c>
      <c r="AR161" s="81" t="e">
        <f>IF(($AH161+AR$15)&lt;Regelungszeit!$W$15,Regelungszeit!$X$14,IF(($AH161+AR$15)&lt;Regelungszeit!$W$16,Regelungszeit!$X$15,IF(($AH161+AR$15)&lt;Regelungszeit!$W$17,Regelungszeit!$X$16,IF(($AH161+AR$15)&lt;Regelungszeit!$W$18,Regelungszeit!$X$17,IF(($AH161+AR$15)&lt;Regelungszeit!$W$19,Regelungszeit!$X$18,IF(($AH161+AR$15)&lt;Regelungszeit!$W$20,Regelungszeit!$X$19,IF(($AH161+AR$15)&lt;Regelungszeit!$W$21,Regelungszeit!$X$20,IF(($AH161+AR$15)&lt;Regelungszeit!$W$22,Regelungszeit!$X$21,IF(($AH161+AR$15)&lt;Regelungszeit!$W$23,Regelungszeit!$X$22,Regelungszeit!$X$23)))))))))</f>
        <v>#N/A</v>
      </c>
      <c r="AS161" s="81" t="e">
        <f>IF(($AH161+AS$15)&lt;Regelungszeit!$W$15,Regelungszeit!$X$14,IF(($AH161+AS$15)&lt;Regelungszeit!$W$16,Regelungszeit!$X$15,IF(($AH161+AS$15)&lt;Regelungszeit!$W$17,Regelungszeit!$X$16,IF(($AH161+AS$15)&lt;Regelungszeit!$W$18,Regelungszeit!$X$17,IF(($AH161+AS$15)&lt;Regelungszeit!$W$19,Regelungszeit!$X$18,IF(($AH161+AS$15)&lt;Regelungszeit!$W$20,Regelungszeit!$X$19,IF(($AH161+AS$15)&lt;Regelungszeit!$W$21,Regelungszeit!$X$20,IF(($AH161+AS$15)&lt;Regelungszeit!$W$22,Regelungszeit!$X$21,IF(($AH161+AS$15)&lt;Regelungszeit!$W$23,Regelungszeit!$X$22,Regelungszeit!$X$23)))))))))</f>
        <v>#N/A</v>
      </c>
      <c r="AT161" s="81" t="e">
        <f>IF(($AH161+AT$15)&lt;Regelungszeit!$W$15,Regelungszeit!$X$14,IF(($AH161+AT$15)&lt;Regelungszeit!$W$16,Regelungszeit!$X$15,IF(($AH161+AT$15)&lt;Regelungszeit!$W$17,Regelungszeit!$X$16,IF(($AH161+AT$15)&lt;Regelungszeit!$W$18,Regelungszeit!$X$17,IF(($AH161+AT$15)&lt;Regelungszeit!$W$19,Regelungszeit!$X$18,IF(($AH161+AT$15)&lt;Regelungszeit!$W$20,Regelungszeit!$X$19,IF(($AH161+AT$15)&lt;Regelungszeit!$W$21,Regelungszeit!$X$20,IF(($AH161+AT$15)&lt;Regelungszeit!$W$22,Regelungszeit!$X$21,IF(($AH161+AT$15)&lt;Regelungszeit!$W$23,Regelungszeit!$X$22,Regelungszeit!$X$23)))))))))</f>
        <v>#N/A</v>
      </c>
      <c r="AU161" s="81" t="e">
        <f>IF(($AH161+AU$15)&lt;Regelungszeit!$W$15,Regelungszeit!$X$14,IF(($AH161+AU$15)&lt;Regelungszeit!$W$16,Regelungszeit!$X$15,IF(($AH161+AU$15)&lt;Regelungszeit!$W$17,Regelungszeit!$X$16,IF(($AH161+AU$15)&lt;Regelungszeit!$W$18,Regelungszeit!$X$17,IF(($AH161+AU$15)&lt;Regelungszeit!$W$19,Regelungszeit!$X$18,IF(($AH161+AU$15)&lt;Regelungszeit!$W$20,Regelungszeit!$X$19,IF(($AH161+AU$15)&lt;Regelungszeit!$W$21,Regelungszeit!$X$20,IF(($AH161+AU$15)&lt;Regelungszeit!$W$22,Regelungszeit!$X$21,IF(($AH161+AU$15)&lt;Regelungszeit!$W$23,Regelungszeit!$X$22,Regelungszeit!$X$23)))))))))</f>
        <v>#N/A</v>
      </c>
      <c r="AV161" s="81" t="e">
        <f>IF(($AH161+AV$15)&lt;Regelungszeit!$W$15,Regelungszeit!$X$14,IF(($AH161+AV$15)&lt;Regelungszeit!$W$16,Regelungszeit!$X$15,IF(($AH161+AV$15)&lt;Regelungszeit!$W$17,Regelungszeit!$X$16,IF(($AH161+AV$15)&lt;Regelungszeit!$W$18,Regelungszeit!$X$17,IF(($AH161+AV$15)&lt;Regelungszeit!$W$19,Regelungszeit!$X$18,IF(($AH161+AV$15)&lt;Regelungszeit!$W$20,Regelungszeit!$X$19,IF(($AH161+AV$15)&lt;Regelungszeit!$W$21,Regelungszeit!$X$20,IF(($AH161+AV$15)&lt;Regelungszeit!$W$22,Regelungszeit!$X$21,IF(($AH161+AV$15)&lt;Regelungszeit!$W$23,Regelungszeit!$X$22,Regelungszeit!$X$23)))))))))</f>
        <v>#N/A</v>
      </c>
      <c r="AW161" s="81" t="e">
        <f>IF(($AH161+AW$15)&lt;Regelungszeit!$W$15,Regelungszeit!$X$14,IF(($AH161+AW$15)&lt;Regelungszeit!$W$16,Regelungszeit!$X$15,IF(($AH161+AW$15)&lt;Regelungszeit!$W$17,Regelungszeit!$X$16,IF(($AH161+AW$15)&lt;Regelungszeit!$W$18,Regelungszeit!$X$17,IF(($AH161+AW$15)&lt;Regelungszeit!$W$19,Regelungszeit!$X$18,IF(($AH161+AW$15)&lt;Regelungszeit!$W$20,Regelungszeit!$X$19,IF(($AH161+AW$15)&lt;Regelungszeit!$W$21,Regelungszeit!$X$20,IF(($AH161+AW$15)&lt;Regelungszeit!$W$22,Regelungszeit!$X$21,IF(($AH161+AW$15)&lt;Regelungszeit!$W$23,Regelungszeit!$X$22,Regelungszeit!$X$23)))))))))</f>
        <v>#N/A</v>
      </c>
      <c r="AX161" s="82" t="e">
        <f t="shared" si="50"/>
        <v>#N/A</v>
      </c>
    </row>
    <row r="162" spans="1:50">
      <c r="A162" s="56" t="e">
        <f>IF(B162=Regelungszeit!$F$31,"Ende Regelung",IF(B162=Regelungszeit!$F$32,"Ende Hochfahrrampe",""))</f>
        <v>#N/A</v>
      </c>
      <c r="B162" s="57">
        <v>148</v>
      </c>
      <c r="C162" s="58" t="e">
        <f t="shared" si="34"/>
        <v>#N/A</v>
      </c>
      <c r="D162" s="59" t="e">
        <f t="shared" si="35"/>
        <v>#N/A</v>
      </c>
      <c r="E162" s="155"/>
      <c r="F162" s="247" t="e">
        <f>MATCH(INT(C162),Zuteilung!A:A,0)</f>
        <v>#N/A</v>
      </c>
      <c r="G162" s="61" t="e">
        <f>IF(OR(C162&lt;INDEX(Zuteilung!C:C,F162),C162&gt;INDEX(Zuteilung!D:D,F162)),FALSE,TRUE)</f>
        <v>#N/A</v>
      </c>
      <c r="H162" s="60" t="e">
        <f>IF(B162&lt;=Regelungszeit!$F$32,H161+Regelungszeit!$F$28,"")</f>
        <v>#N/A</v>
      </c>
      <c r="I162" s="60"/>
      <c r="J162" s="60"/>
      <c r="K162" s="60"/>
      <c r="L162" s="61" t="e">
        <f t="shared" si="41"/>
        <v>#N/A</v>
      </c>
      <c r="M162" s="106" t="e">
        <f t="shared" si="43"/>
        <v>#N/A</v>
      </c>
      <c r="N162" s="61" t="e">
        <f>IF(M162="","",IF(M162=1,0,IF(M162=1,0,Dateneingabe!$G$10*M162)))</f>
        <v>#N/A</v>
      </c>
      <c r="O162" s="252">
        <f t="shared" si="47"/>
        <v>0</v>
      </c>
      <c r="P162" s="63">
        <f>IF(O162="","",O162*(Dateneingabe!$G$10/100))</f>
        <v>0</v>
      </c>
      <c r="Q162" s="63">
        <f t="shared" si="48"/>
        <v>0</v>
      </c>
      <c r="R162" s="63" t="e">
        <f>IF(C162="","",IF(Dateneingabe!$G$17&lt;40909,Zeitreihe!P162,Zeitreihe!Q162))</f>
        <v>#N/A</v>
      </c>
      <c r="S162" s="68" t="str">
        <f>IF($T$14=0,"",IF(H162="","",IF(E162="","Ist-Arbeit fehlt",IF(L162&gt;Dateneingabe!$G$8,"Ist-Arbeit unplausibel",""))))</f>
        <v/>
      </c>
      <c r="T162" s="30">
        <f t="shared" si="42"/>
        <v>0</v>
      </c>
      <c r="U162" s="30">
        <f t="shared" si="44"/>
        <v>0</v>
      </c>
      <c r="X162" s="80"/>
      <c r="Y162" s="79"/>
      <c r="Z162" s="81"/>
      <c r="AA162" s="81"/>
      <c r="AB162" s="81"/>
      <c r="AC162" s="81"/>
      <c r="AD162" s="81"/>
      <c r="AE162" s="81"/>
      <c r="AF162" s="30" t="e">
        <f t="shared" si="45"/>
        <v>#N/A</v>
      </c>
      <c r="AG162" s="80" t="e">
        <f t="shared" si="49"/>
        <v>#N/A</v>
      </c>
      <c r="AH162" s="79" t="e">
        <f t="shared" si="46"/>
        <v>#N/A</v>
      </c>
      <c r="AI162" s="81" t="e">
        <f>IF(($AH162+AI$15)&lt;Regelungszeit!$W$15,Regelungszeit!$X$14,IF(($AH162+AI$15)&lt;Regelungszeit!$W$16,Regelungszeit!$X$15,IF(($AH162+AI$15)&lt;Regelungszeit!$W$17,Regelungszeit!$X$16,IF(($AH162+AI$15)&lt;Regelungszeit!$W$18,Regelungszeit!$X$17,IF(($AH162+AI$15)&lt;Regelungszeit!$W$19,Regelungszeit!$X$18,IF(($AH162+AI$15)&lt;Regelungszeit!$W$20,Regelungszeit!$X$19,IF(($AH162+AI$15)&lt;Regelungszeit!$W$21,Regelungszeit!$X$20,IF(($AH162+AI$15)&lt;Regelungszeit!$W$22,Regelungszeit!$X$21,IF(($AH162+AI$15)&lt;Regelungszeit!$W$23,Regelungszeit!$X$22,Regelungszeit!$X$23)))))))))</f>
        <v>#N/A</v>
      </c>
      <c r="AJ162" s="81" t="e">
        <f>IF(($AH162+AJ$15)&lt;Regelungszeit!$W$15,Regelungszeit!$X$14,IF(($AH162+AJ$15)&lt;Regelungszeit!$W$16,Regelungszeit!$X$15,IF(($AH162+AJ$15)&lt;Regelungszeit!$W$17,Regelungszeit!$X$16,IF(($AH162+AJ$15)&lt;Regelungszeit!$W$18,Regelungszeit!$X$17,IF(($AH162+AJ$15)&lt;Regelungszeit!$W$19,Regelungszeit!$X$18,IF(($AH162+AJ$15)&lt;Regelungszeit!$W$20,Regelungszeit!$X$19,IF(($AH162+AJ$15)&lt;Regelungszeit!$W$21,Regelungszeit!$X$20,IF(($AH162+AJ$15)&lt;Regelungszeit!$W$22,Regelungszeit!$X$21,IF(($AH162+AJ$15)&lt;Regelungszeit!$W$23,Regelungszeit!$X$22,Regelungszeit!$X$23)))))))))</f>
        <v>#N/A</v>
      </c>
      <c r="AK162" s="81" t="e">
        <f>IF(($AH162+AK$15)&lt;Regelungszeit!$W$15,Regelungszeit!$X$14,IF(($AH162+AK$15)&lt;Regelungszeit!$W$16,Regelungszeit!$X$15,IF(($AH162+AK$15)&lt;Regelungszeit!$W$17,Regelungszeit!$X$16,IF(($AH162+AK$15)&lt;Regelungszeit!$W$18,Regelungszeit!$X$17,IF(($AH162+AK$15)&lt;Regelungszeit!$W$19,Regelungszeit!$X$18,IF(($AH162+AK$15)&lt;Regelungszeit!$W$20,Regelungszeit!$X$19,IF(($AH162+AK$15)&lt;Regelungszeit!$W$21,Regelungszeit!$X$20,IF(($AH162+AK$15)&lt;Regelungszeit!$W$22,Regelungszeit!$X$21,IF(($AH162+AK$15)&lt;Regelungszeit!$W$23,Regelungszeit!$X$22,Regelungszeit!$X$23)))))))))</f>
        <v>#N/A</v>
      </c>
      <c r="AL162" s="81" t="e">
        <f>IF(($AH162+AL$15)&lt;Regelungszeit!$W$15,Regelungszeit!$X$14,IF(($AH162+AL$15)&lt;Regelungszeit!$W$16,Regelungszeit!$X$15,IF(($AH162+AL$15)&lt;Regelungszeit!$W$17,Regelungszeit!$X$16,IF(($AH162+AL$15)&lt;Regelungszeit!$W$18,Regelungszeit!$X$17,IF(($AH162+AL$15)&lt;Regelungszeit!$W$19,Regelungszeit!$X$18,IF(($AH162+AL$15)&lt;Regelungszeit!$W$20,Regelungszeit!$X$19,IF(($AH162+AL$15)&lt;Regelungszeit!$W$21,Regelungszeit!$X$20,IF(($AH162+AL$15)&lt;Regelungszeit!$W$22,Regelungszeit!$X$21,IF(($AH162+AL$15)&lt;Regelungszeit!$W$23,Regelungszeit!$X$22,Regelungszeit!$X$23)))))))))</f>
        <v>#N/A</v>
      </c>
      <c r="AM162" s="81" t="e">
        <f>IF(($AH162+AM$15)&lt;Regelungszeit!$W$15,Regelungszeit!$X$14,IF(($AH162+AM$15)&lt;Regelungszeit!$W$16,Regelungszeit!$X$15,IF(($AH162+AM$15)&lt;Regelungszeit!$W$17,Regelungszeit!$X$16,IF(($AH162+AM$15)&lt;Regelungszeit!$W$18,Regelungszeit!$X$17,IF(($AH162+AM$15)&lt;Regelungszeit!$W$19,Regelungszeit!$X$18,IF(($AH162+AM$15)&lt;Regelungszeit!$W$20,Regelungszeit!$X$19,IF(($AH162+AM$15)&lt;Regelungszeit!$W$21,Regelungszeit!$X$20,IF(($AH162+AM$15)&lt;Regelungszeit!$W$22,Regelungszeit!$X$21,IF(($AH162+AM$15)&lt;Regelungszeit!$W$23,Regelungszeit!$X$22,Regelungszeit!$X$23)))))))))</f>
        <v>#N/A</v>
      </c>
      <c r="AN162" s="81" t="e">
        <f>IF(($AH162+AN$15)&lt;Regelungszeit!$W$15,Regelungszeit!$X$14,IF(($AH162+AN$15)&lt;Regelungszeit!$W$16,Regelungszeit!$X$15,IF(($AH162+AN$15)&lt;Regelungszeit!$W$17,Regelungszeit!$X$16,IF(($AH162+AN$15)&lt;Regelungszeit!$W$18,Regelungszeit!$X$17,IF(($AH162+AN$15)&lt;Regelungszeit!$W$19,Regelungszeit!$X$18,IF(($AH162+AN$15)&lt;Regelungszeit!$W$20,Regelungszeit!$X$19,IF(($AH162+AN$15)&lt;Regelungszeit!$W$21,Regelungszeit!$X$20,IF(($AH162+AN$15)&lt;Regelungszeit!$W$22,Regelungszeit!$X$21,IF(($AH162+AN$15)&lt;Regelungszeit!$W$23,Regelungszeit!$X$22,Regelungszeit!$X$23)))))))))</f>
        <v>#N/A</v>
      </c>
      <c r="AO162" s="81" t="e">
        <f>IF(($AH162+AO$15)&lt;Regelungszeit!$W$15,Regelungszeit!$X$14,IF(($AH162+AO$15)&lt;Regelungszeit!$W$16,Regelungszeit!$X$15,IF(($AH162+AO$15)&lt;Regelungszeit!$W$17,Regelungszeit!$X$16,IF(($AH162+AO$15)&lt;Regelungszeit!$W$18,Regelungszeit!$X$17,IF(($AH162+AO$15)&lt;Regelungszeit!$W$19,Regelungszeit!$X$18,IF(($AH162+AO$15)&lt;Regelungszeit!$W$20,Regelungszeit!$X$19,IF(($AH162+AO$15)&lt;Regelungszeit!$W$21,Regelungszeit!$X$20,IF(($AH162+AO$15)&lt;Regelungszeit!$W$22,Regelungszeit!$X$21,IF(($AH162+AO$15)&lt;Regelungszeit!$W$23,Regelungszeit!$X$22,Regelungszeit!$X$23)))))))))</f>
        <v>#N/A</v>
      </c>
      <c r="AP162" s="81" t="e">
        <f>IF(($AH162+AP$15)&lt;Regelungszeit!$W$15,Regelungszeit!$X$14,IF(($AH162+AP$15)&lt;Regelungszeit!$W$16,Regelungszeit!$X$15,IF(($AH162+AP$15)&lt;Regelungszeit!$W$17,Regelungszeit!$X$16,IF(($AH162+AP$15)&lt;Regelungszeit!$W$18,Regelungszeit!$X$17,IF(($AH162+AP$15)&lt;Regelungszeit!$W$19,Regelungszeit!$X$18,IF(($AH162+AP$15)&lt;Regelungszeit!$W$20,Regelungszeit!$X$19,IF(($AH162+AP$15)&lt;Regelungszeit!$W$21,Regelungszeit!$X$20,IF(($AH162+AP$15)&lt;Regelungszeit!$W$22,Regelungszeit!$X$21,IF(($AH162+AP$15)&lt;Regelungszeit!$W$23,Regelungszeit!$X$22,Regelungszeit!$X$23)))))))))</f>
        <v>#N/A</v>
      </c>
      <c r="AQ162" s="81" t="e">
        <f>IF(($AH162+AQ$15)&lt;Regelungszeit!$W$15,Regelungszeit!$X$14,IF(($AH162+AQ$15)&lt;Regelungszeit!$W$16,Regelungszeit!$X$15,IF(($AH162+AQ$15)&lt;Regelungszeit!$W$17,Regelungszeit!$X$16,IF(($AH162+AQ$15)&lt;Regelungszeit!$W$18,Regelungszeit!$X$17,IF(($AH162+AQ$15)&lt;Regelungszeit!$W$19,Regelungszeit!$X$18,IF(($AH162+AQ$15)&lt;Regelungszeit!$W$20,Regelungszeit!$X$19,IF(($AH162+AQ$15)&lt;Regelungszeit!$W$21,Regelungszeit!$X$20,IF(($AH162+AQ$15)&lt;Regelungszeit!$W$22,Regelungszeit!$X$21,IF(($AH162+AQ$15)&lt;Regelungszeit!$W$23,Regelungszeit!$X$22,Regelungszeit!$X$23)))))))))</f>
        <v>#N/A</v>
      </c>
      <c r="AR162" s="81" t="e">
        <f>IF(($AH162+AR$15)&lt;Regelungszeit!$W$15,Regelungszeit!$X$14,IF(($AH162+AR$15)&lt;Regelungszeit!$W$16,Regelungszeit!$X$15,IF(($AH162+AR$15)&lt;Regelungszeit!$W$17,Regelungszeit!$X$16,IF(($AH162+AR$15)&lt;Regelungszeit!$W$18,Regelungszeit!$X$17,IF(($AH162+AR$15)&lt;Regelungszeit!$W$19,Regelungszeit!$X$18,IF(($AH162+AR$15)&lt;Regelungszeit!$W$20,Regelungszeit!$X$19,IF(($AH162+AR$15)&lt;Regelungszeit!$W$21,Regelungszeit!$X$20,IF(($AH162+AR$15)&lt;Regelungszeit!$W$22,Regelungszeit!$X$21,IF(($AH162+AR$15)&lt;Regelungszeit!$W$23,Regelungszeit!$X$22,Regelungszeit!$X$23)))))))))</f>
        <v>#N/A</v>
      </c>
      <c r="AS162" s="81" t="e">
        <f>IF(($AH162+AS$15)&lt;Regelungszeit!$W$15,Regelungszeit!$X$14,IF(($AH162+AS$15)&lt;Regelungszeit!$W$16,Regelungszeit!$X$15,IF(($AH162+AS$15)&lt;Regelungszeit!$W$17,Regelungszeit!$X$16,IF(($AH162+AS$15)&lt;Regelungszeit!$W$18,Regelungszeit!$X$17,IF(($AH162+AS$15)&lt;Regelungszeit!$W$19,Regelungszeit!$X$18,IF(($AH162+AS$15)&lt;Regelungszeit!$W$20,Regelungszeit!$X$19,IF(($AH162+AS$15)&lt;Regelungszeit!$W$21,Regelungszeit!$X$20,IF(($AH162+AS$15)&lt;Regelungszeit!$W$22,Regelungszeit!$X$21,IF(($AH162+AS$15)&lt;Regelungszeit!$W$23,Regelungszeit!$X$22,Regelungszeit!$X$23)))))))))</f>
        <v>#N/A</v>
      </c>
      <c r="AT162" s="81" t="e">
        <f>IF(($AH162+AT$15)&lt;Regelungszeit!$W$15,Regelungszeit!$X$14,IF(($AH162+AT$15)&lt;Regelungszeit!$W$16,Regelungszeit!$X$15,IF(($AH162+AT$15)&lt;Regelungszeit!$W$17,Regelungszeit!$X$16,IF(($AH162+AT$15)&lt;Regelungszeit!$W$18,Regelungszeit!$X$17,IF(($AH162+AT$15)&lt;Regelungszeit!$W$19,Regelungszeit!$X$18,IF(($AH162+AT$15)&lt;Regelungszeit!$W$20,Regelungszeit!$X$19,IF(($AH162+AT$15)&lt;Regelungszeit!$W$21,Regelungszeit!$X$20,IF(($AH162+AT$15)&lt;Regelungszeit!$W$22,Regelungszeit!$X$21,IF(($AH162+AT$15)&lt;Regelungszeit!$W$23,Regelungszeit!$X$22,Regelungszeit!$X$23)))))))))</f>
        <v>#N/A</v>
      </c>
      <c r="AU162" s="81" t="e">
        <f>IF(($AH162+AU$15)&lt;Regelungszeit!$W$15,Regelungszeit!$X$14,IF(($AH162+AU$15)&lt;Regelungszeit!$W$16,Regelungszeit!$X$15,IF(($AH162+AU$15)&lt;Regelungszeit!$W$17,Regelungszeit!$X$16,IF(($AH162+AU$15)&lt;Regelungszeit!$W$18,Regelungszeit!$X$17,IF(($AH162+AU$15)&lt;Regelungszeit!$W$19,Regelungszeit!$X$18,IF(($AH162+AU$15)&lt;Regelungszeit!$W$20,Regelungszeit!$X$19,IF(($AH162+AU$15)&lt;Regelungszeit!$W$21,Regelungszeit!$X$20,IF(($AH162+AU$15)&lt;Regelungszeit!$W$22,Regelungszeit!$X$21,IF(($AH162+AU$15)&lt;Regelungszeit!$W$23,Regelungszeit!$X$22,Regelungszeit!$X$23)))))))))</f>
        <v>#N/A</v>
      </c>
      <c r="AV162" s="81" t="e">
        <f>IF(($AH162+AV$15)&lt;Regelungszeit!$W$15,Regelungszeit!$X$14,IF(($AH162+AV$15)&lt;Regelungszeit!$W$16,Regelungszeit!$X$15,IF(($AH162+AV$15)&lt;Regelungszeit!$W$17,Regelungszeit!$X$16,IF(($AH162+AV$15)&lt;Regelungszeit!$W$18,Regelungszeit!$X$17,IF(($AH162+AV$15)&lt;Regelungszeit!$W$19,Regelungszeit!$X$18,IF(($AH162+AV$15)&lt;Regelungszeit!$W$20,Regelungszeit!$X$19,IF(($AH162+AV$15)&lt;Regelungszeit!$W$21,Regelungszeit!$X$20,IF(($AH162+AV$15)&lt;Regelungszeit!$W$22,Regelungszeit!$X$21,IF(($AH162+AV$15)&lt;Regelungszeit!$W$23,Regelungszeit!$X$22,Regelungszeit!$X$23)))))))))</f>
        <v>#N/A</v>
      </c>
      <c r="AW162" s="81" t="e">
        <f>IF(($AH162+AW$15)&lt;Regelungszeit!$W$15,Regelungszeit!$X$14,IF(($AH162+AW$15)&lt;Regelungszeit!$W$16,Regelungszeit!$X$15,IF(($AH162+AW$15)&lt;Regelungszeit!$W$17,Regelungszeit!$X$16,IF(($AH162+AW$15)&lt;Regelungszeit!$W$18,Regelungszeit!$X$17,IF(($AH162+AW$15)&lt;Regelungszeit!$W$19,Regelungszeit!$X$18,IF(($AH162+AW$15)&lt;Regelungszeit!$W$20,Regelungszeit!$X$19,IF(($AH162+AW$15)&lt;Regelungszeit!$W$21,Regelungszeit!$X$20,IF(($AH162+AW$15)&lt;Regelungszeit!$W$22,Regelungszeit!$X$21,IF(($AH162+AW$15)&lt;Regelungszeit!$W$23,Regelungszeit!$X$22,Regelungszeit!$X$23)))))))))</f>
        <v>#N/A</v>
      </c>
      <c r="AX162" s="82" t="e">
        <f t="shared" si="50"/>
        <v>#N/A</v>
      </c>
    </row>
    <row r="163" spans="1:50">
      <c r="A163" s="56" t="e">
        <f>IF(B163=Regelungszeit!$F$31,"Ende Regelung",IF(B163=Regelungszeit!$F$32,"Ende Hochfahrrampe",""))</f>
        <v>#N/A</v>
      </c>
      <c r="B163" s="57">
        <v>149</v>
      </c>
      <c r="C163" s="58" t="e">
        <f t="shared" si="34"/>
        <v>#N/A</v>
      </c>
      <c r="D163" s="59" t="e">
        <f t="shared" si="35"/>
        <v>#N/A</v>
      </c>
      <c r="E163" s="155"/>
      <c r="F163" s="247" t="e">
        <f>MATCH(INT(C163),Zuteilung!A:A,0)</f>
        <v>#N/A</v>
      </c>
      <c r="G163" s="61" t="e">
        <f>IF(OR(C163&lt;INDEX(Zuteilung!C:C,F163),C163&gt;INDEX(Zuteilung!D:D,F163)),FALSE,TRUE)</f>
        <v>#N/A</v>
      </c>
      <c r="H163" s="60" t="e">
        <f>IF(B163&lt;=Regelungszeit!$F$32,H162+Regelungszeit!$F$28,"")</f>
        <v>#N/A</v>
      </c>
      <c r="I163" s="60"/>
      <c r="J163" s="60"/>
      <c r="K163" s="60"/>
      <c r="L163" s="61" t="e">
        <f t="shared" si="41"/>
        <v>#N/A</v>
      </c>
      <c r="M163" s="106" t="e">
        <f t="shared" si="43"/>
        <v>#N/A</v>
      </c>
      <c r="N163" s="61" t="e">
        <f>IF(M163="","",IF(M163=1,0,IF(M163=1,0,Dateneingabe!$G$10*M163)))</f>
        <v>#N/A</v>
      </c>
      <c r="O163" s="252">
        <f t="shared" si="47"/>
        <v>0</v>
      </c>
      <c r="P163" s="63">
        <f>IF(O163="","",O163*(Dateneingabe!$G$10/100))</f>
        <v>0</v>
      </c>
      <c r="Q163" s="63">
        <f t="shared" si="48"/>
        <v>0</v>
      </c>
      <c r="R163" s="63" t="e">
        <f>IF(C163="","",IF(Dateneingabe!$G$17&lt;40909,Zeitreihe!P163,Zeitreihe!Q163))</f>
        <v>#N/A</v>
      </c>
      <c r="S163" s="68" t="str">
        <f>IF($T$14=0,"",IF(H163="","",IF(E163="","Ist-Arbeit fehlt",IF(L163&gt;Dateneingabe!$G$8,"Ist-Arbeit unplausibel",""))))</f>
        <v/>
      </c>
      <c r="T163" s="30">
        <f t="shared" si="42"/>
        <v>0</v>
      </c>
      <c r="U163" s="30">
        <f t="shared" si="44"/>
        <v>0</v>
      </c>
      <c r="X163" s="80"/>
      <c r="Y163" s="79"/>
      <c r="Z163" s="81"/>
      <c r="AA163" s="81"/>
      <c r="AB163" s="81"/>
      <c r="AC163" s="81"/>
      <c r="AD163" s="81"/>
      <c r="AE163" s="81"/>
      <c r="AF163" s="30" t="e">
        <f t="shared" si="45"/>
        <v>#N/A</v>
      </c>
      <c r="AG163" s="80" t="e">
        <f t="shared" si="49"/>
        <v>#N/A</v>
      </c>
      <c r="AH163" s="79" t="e">
        <f t="shared" si="46"/>
        <v>#N/A</v>
      </c>
      <c r="AI163" s="81" t="e">
        <f>IF(($AH163+AI$15)&lt;Regelungszeit!$W$15,Regelungszeit!$X$14,IF(($AH163+AI$15)&lt;Regelungszeit!$W$16,Regelungszeit!$X$15,IF(($AH163+AI$15)&lt;Regelungszeit!$W$17,Regelungszeit!$X$16,IF(($AH163+AI$15)&lt;Regelungszeit!$W$18,Regelungszeit!$X$17,IF(($AH163+AI$15)&lt;Regelungszeit!$W$19,Regelungszeit!$X$18,IF(($AH163+AI$15)&lt;Regelungszeit!$W$20,Regelungszeit!$X$19,IF(($AH163+AI$15)&lt;Regelungszeit!$W$21,Regelungszeit!$X$20,IF(($AH163+AI$15)&lt;Regelungszeit!$W$22,Regelungszeit!$X$21,IF(($AH163+AI$15)&lt;Regelungszeit!$W$23,Regelungszeit!$X$22,Regelungszeit!$X$23)))))))))</f>
        <v>#N/A</v>
      </c>
      <c r="AJ163" s="81" t="e">
        <f>IF(($AH163+AJ$15)&lt;Regelungszeit!$W$15,Regelungszeit!$X$14,IF(($AH163+AJ$15)&lt;Regelungszeit!$W$16,Regelungszeit!$X$15,IF(($AH163+AJ$15)&lt;Regelungszeit!$W$17,Regelungszeit!$X$16,IF(($AH163+AJ$15)&lt;Regelungszeit!$W$18,Regelungszeit!$X$17,IF(($AH163+AJ$15)&lt;Regelungszeit!$W$19,Regelungszeit!$X$18,IF(($AH163+AJ$15)&lt;Regelungszeit!$W$20,Regelungszeit!$X$19,IF(($AH163+AJ$15)&lt;Regelungszeit!$W$21,Regelungszeit!$X$20,IF(($AH163+AJ$15)&lt;Regelungszeit!$W$22,Regelungszeit!$X$21,IF(($AH163+AJ$15)&lt;Regelungszeit!$W$23,Regelungszeit!$X$22,Regelungszeit!$X$23)))))))))</f>
        <v>#N/A</v>
      </c>
      <c r="AK163" s="81" t="e">
        <f>IF(($AH163+AK$15)&lt;Regelungszeit!$W$15,Regelungszeit!$X$14,IF(($AH163+AK$15)&lt;Regelungszeit!$W$16,Regelungszeit!$X$15,IF(($AH163+AK$15)&lt;Regelungszeit!$W$17,Regelungszeit!$X$16,IF(($AH163+AK$15)&lt;Regelungszeit!$W$18,Regelungszeit!$X$17,IF(($AH163+AK$15)&lt;Regelungszeit!$W$19,Regelungszeit!$X$18,IF(($AH163+AK$15)&lt;Regelungszeit!$W$20,Regelungszeit!$X$19,IF(($AH163+AK$15)&lt;Regelungszeit!$W$21,Regelungszeit!$X$20,IF(($AH163+AK$15)&lt;Regelungszeit!$W$22,Regelungszeit!$X$21,IF(($AH163+AK$15)&lt;Regelungszeit!$W$23,Regelungszeit!$X$22,Regelungszeit!$X$23)))))))))</f>
        <v>#N/A</v>
      </c>
      <c r="AL163" s="81" t="e">
        <f>IF(($AH163+AL$15)&lt;Regelungszeit!$W$15,Regelungszeit!$X$14,IF(($AH163+AL$15)&lt;Regelungszeit!$W$16,Regelungszeit!$X$15,IF(($AH163+AL$15)&lt;Regelungszeit!$W$17,Regelungszeit!$X$16,IF(($AH163+AL$15)&lt;Regelungszeit!$W$18,Regelungszeit!$X$17,IF(($AH163+AL$15)&lt;Regelungszeit!$W$19,Regelungszeit!$X$18,IF(($AH163+AL$15)&lt;Regelungszeit!$W$20,Regelungszeit!$X$19,IF(($AH163+AL$15)&lt;Regelungszeit!$W$21,Regelungszeit!$X$20,IF(($AH163+AL$15)&lt;Regelungszeit!$W$22,Regelungszeit!$X$21,IF(($AH163+AL$15)&lt;Regelungszeit!$W$23,Regelungszeit!$X$22,Regelungszeit!$X$23)))))))))</f>
        <v>#N/A</v>
      </c>
      <c r="AM163" s="81" t="e">
        <f>IF(($AH163+AM$15)&lt;Regelungszeit!$W$15,Regelungszeit!$X$14,IF(($AH163+AM$15)&lt;Regelungszeit!$W$16,Regelungszeit!$X$15,IF(($AH163+AM$15)&lt;Regelungszeit!$W$17,Regelungszeit!$X$16,IF(($AH163+AM$15)&lt;Regelungszeit!$W$18,Regelungszeit!$X$17,IF(($AH163+AM$15)&lt;Regelungszeit!$W$19,Regelungszeit!$X$18,IF(($AH163+AM$15)&lt;Regelungszeit!$W$20,Regelungszeit!$X$19,IF(($AH163+AM$15)&lt;Regelungszeit!$W$21,Regelungszeit!$X$20,IF(($AH163+AM$15)&lt;Regelungszeit!$W$22,Regelungszeit!$X$21,IF(($AH163+AM$15)&lt;Regelungszeit!$W$23,Regelungszeit!$X$22,Regelungszeit!$X$23)))))))))</f>
        <v>#N/A</v>
      </c>
      <c r="AN163" s="81" t="e">
        <f>IF(($AH163+AN$15)&lt;Regelungszeit!$W$15,Regelungszeit!$X$14,IF(($AH163+AN$15)&lt;Regelungszeit!$W$16,Regelungszeit!$X$15,IF(($AH163+AN$15)&lt;Regelungszeit!$W$17,Regelungszeit!$X$16,IF(($AH163+AN$15)&lt;Regelungszeit!$W$18,Regelungszeit!$X$17,IF(($AH163+AN$15)&lt;Regelungszeit!$W$19,Regelungszeit!$X$18,IF(($AH163+AN$15)&lt;Regelungszeit!$W$20,Regelungszeit!$X$19,IF(($AH163+AN$15)&lt;Regelungszeit!$W$21,Regelungszeit!$X$20,IF(($AH163+AN$15)&lt;Regelungszeit!$W$22,Regelungszeit!$X$21,IF(($AH163+AN$15)&lt;Regelungszeit!$W$23,Regelungszeit!$X$22,Regelungszeit!$X$23)))))))))</f>
        <v>#N/A</v>
      </c>
      <c r="AO163" s="81" t="e">
        <f>IF(($AH163+AO$15)&lt;Regelungszeit!$W$15,Regelungszeit!$X$14,IF(($AH163+AO$15)&lt;Regelungszeit!$W$16,Regelungszeit!$X$15,IF(($AH163+AO$15)&lt;Regelungszeit!$W$17,Regelungszeit!$X$16,IF(($AH163+AO$15)&lt;Regelungszeit!$W$18,Regelungszeit!$X$17,IF(($AH163+AO$15)&lt;Regelungszeit!$W$19,Regelungszeit!$X$18,IF(($AH163+AO$15)&lt;Regelungszeit!$W$20,Regelungszeit!$X$19,IF(($AH163+AO$15)&lt;Regelungszeit!$W$21,Regelungszeit!$X$20,IF(($AH163+AO$15)&lt;Regelungszeit!$W$22,Regelungszeit!$X$21,IF(($AH163+AO$15)&lt;Regelungszeit!$W$23,Regelungszeit!$X$22,Regelungszeit!$X$23)))))))))</f>
        <v>#N/A</v>
      </c>
      <c r="AP163" s="81" t="e">
        <f>IF(($AH163+AP$15)&lt;Regelungszeit!$W$15,Regelungszeit!$X$14,IF(($AH163+AP$15)&lt;Regelungszeit!$W$16,Regelungszeit!$X$15,IF(($AH163+AP$15)&lt;Regelungszeit!$W$17,Regelungszeit!$X$16,IF(($AH163+AP$15)&lt;Regelungszeit!$W$18,Regelungszeit!$X$17,IF(($AH163+AP$15)&lt;Regelungszeit!$W$19,Regelungszeit!$X$18,IF(($AH163+AP$15)&lt;Regelungszeit!$W$20,Regelungszeit!$X$19,IF(($AH163+AP$15)&lt;Regelungszeit!$W$21,Regelungszeit!$X$20,IF(($AH163+AP$15)&lt;Regelungszeit!$W$22,Regelungszeit!$X$21,IF(($AH163+AP$15)&lt;Regelungszeit!$W$23,Regelungszeit!$X$22,Regelungszeit!$X$23)))))))))</f>
        <v>#N/A</v>
      </c>
      <c r="AQ163" s="81" t="e">
        <f>IF(($AH163+AQ$15)&lt;Regelungszeit!$W$15,Regelungszeit!$X$14,IF(($AH163+AQ$15)&lt;Regelungszeit!$W$16,Regelungszeit!$X$15,IF(($AH163+AQ$15)&lt;Regelungszeit!$W$17,Regelungszeit!$X$16,IF(($AH163+AQ$15)&lt;Regelungszeit!$W$18,Regelungszeit!$X$17,IF(($AH163+AQ$15)&lt;Regelungszeit!$W$19,Regelungszeit!$X$18,IF(($AH163+AQ$15)&lt;Regelungszeit!$W$20,Regelungszeit!$X$19,IF(($AH163+AQ$15)&lt;Regelungszeit!$W$21,Regelungszeit!$X$20,IF(($AH163+AQ$15)&lt;Regelungszeit!$W$22,Regelungszeit!$X$21,IF(($AH163+AQ$15)&lt;Regelungszeit!$W$23,Regelungszeit!$X$22,Regelungszeit!$X$23)))))))))</f>
        <v>#N/A</v>
      </c>
      <c r="AR163" s="81" t="e">
        <f>IF(($AH163+AR$15)&lt;Regelungszeit!$W$15,Regelungszeit!$X$14,IF(($AH163+AR$15)&lt;Regelungszeit!$W$16,Regelungszeit!$X$15,IF(($AH163+AR$15)&lt;Regelungszeit!$W$17,Regelungszeit!$X$16,IF(($AH163+AR$15)&lt;Regelungszeit!$W$18,Regelungszeit!$X$17,IF(($AH163+AR$15)&lt;Regelungszeit!$W$19,Regelungszeit!$X$18,IF(($AH163+AR$15)&lt;Regelungszeit!$W$20,Regelungszeit!$X$19,IF(($AH163+AR$15)&lt;Regelungszeit!$W$21,Regelungszeit!$X$20,IF(($AH163+AR$15)&lt;Regelungszeit!$W$22,Regelungszeit!$X$21,IF(($AH163+AR$15)&lt;Regelungszeit!$W$23,Regelungszeit!$X$22,Regelungszeit!$X$23)))))))))</f>
        <v>#N/A</v>
      </c>
      <c r="AS163" s="81" t="e">
        <f>IF(($AH163+AS$15)&lt;Regelungszeit!$W$15,Regelungszeit!$X$14,IF(($AH163+AS$15)&lt;Regelungszeit!$W$16,Regelungszeit!$X$15,IF(($AH163+AS$15)&lt;Regelungszeit!$W$17,Regelungszeit!$X$16,IF(($AH163+AS$15)&lt;Regelungszeit!$W$18,Regelungszeit!$X$17,IF(($AH163+AS$15)&lt;Regelungszeit!$W$19,Regelungszeit!$X$18,IF(($AH163+AS$15)&lt;Regelungszeit!$W$20,Regelungszeit!$X$19,IF(($AH163+AS$15)&lt;Regelungszeit!$W$21,Regelungszeit!$X$20,IF(($AH163+AS$15)&lt;Regelungszeit!$W$22,Regelungszeit!$X$21,IF(($AH163+AS$15)&lt;Regelungszeit!$W$23,Regelungszeit!$X$22,Regelungszeit!$X$23)))))))))</f>
        <v>#N/A</v>
      </c>
      <c r="AT163" s="81" t="e">
        <f>IF(($AH163+AT$15)&lt;Regelungszeit!$W$15,Regelungszeit!$X$14,IF(($AH163+AT$15)&lt;Regelungszeit!$W$16,Regelungszeit!$X$15,IF(($AH163+AT$15)&lt;Regelungszeit!$W$17,Regelungszeit!$X$16,IF(($AH163+AT$15)&lt;Regelungszeit!$W$18,Regelungszeit!$X$17,IF(($AH163+AT$15)&lt;Regelungszeit!$W$19,Regelungszeit!$X$18,IF(($AH163+AT$15)&lt;Regelungszeit!$W$20,Regelungszeit!$X$19,IF(($AH163+AT$15)&lt;Regelungszeit!$W$21,Regelungszeit!$X$20,IF(($AH163+AT$15)&lt;Regelungszeit!$W$22,Regelungszeit!$X$21,IF(($AH163+AT$15)&lt;Regelungszeit!$W$23,Regelungszeit!$X$22,Regelungszeit!$X$23)))))))))</f>
        <v>#N/A</v>
      </c>
      <c r="AU163" s="81" t="e">
        <f>IF(($AH163+AU$15)&lt;Regelungszeit!$W$15,Regelungszeit!$X$14,IF(($AH163+AU$15)&lt;Regelungszeit!$W$16,Regelungszeit!$X$15,IF(($AH163+AU$15)&lt;Regelungszeit!$W$17,Regelungszeit!$X$16,IF(($AH163+AU$15)&lt;Regelungszeit!$W$18,Regelungszeit!$X$17,IF(($AH163+AU$15)&lt;Regelungszeit!$W$19,Regelungszeit!$X$18,IF(($AH163+AU$15)&lt;Regelungszeit!$W$20,Regelungszeit!$X$19,IF(($AH163+AU$15)&lt;Regelungszeit!$W$21,Regelungszeit!$X$20,IF(($AH163+AU$15)&lt;Regelungszeit!$W$22,Regelungszeit!$X$21,IF(($AH163+AU$15)&lt;Regelungszeit!$W$23,Regelungszeit!$X$22,Regelungszeit!$X$23)))))))))</f>
        <v>#N/A</v>
      </c>
      <c r="AV163" s="81" t="e">
        <f>IF(($AH163+AV$15)&lt;Regelungszeit!$W$15,Regelungszeit!$X$14,IF(($AH163+AV$15)&lt;Regelungszeit!$W$16,Regelungszeit!$X$15,IF(($AH163+AV$15)&lt;Regelungszeit!$W$17,Regelungszeit!$X$16,IF(($AH163+AV$15)&lt;Regelungszeit!$W$18,Regelungszeit!$X$17,IF(($AH163+AV$15)&lt;Regelungszeit!$W$19,Regelungszeit!$X$18,IF(($AH163+AV$15)&lt;Regelungszeit!$W$20,Regelungszeit!$X$19,IF(($AH163+AV$15)&lt;Regelungszeit!$W$21,Regelungszeit!$X$20,IF(($AH163+AV$15)&lt;Regelungszeit!$W$22,Regelungszeit!$X$21,IF(($AH163+AV$15)&lt;Regelungszeit!$W$23,Regelungszeit!$X$22,Regelungszeit!$X$23)))))))))</f>
        <v>#N/A</v>
      </c>
      <c r="AW163" s="81" t="e">
        <f>IF(($AH163+AW$15)&lt;Regelungszeit!$W$15,Regelungszeit!$X$14,IF(($AH163+AW$15)&lt;Regelungszeit!$W$16,Regelungszeit!$X$15,IF(($AH163+AW$15)&lt;Regelungszeit!$W$17,Regelungszeit!$X$16,IF(($AH163+AW$15)&lt;Regelungszeit!$W$18,Regelungszeit!$X$17,IF(($AH163+AW$15)&lt;Regelungszeit!$W$19,Regelungszeit!$X$18,IF(($AH163+AW$15)&lt;Regelungszeit!$W$20,Regelungszeit!$X$19,IF(($AH163+AW$15)&lt;Regelungszeit!$W$21,Regelungszeit!$X$20,IF(($AH163+AW$15)&lt;Regelungszeit!$W$22,Regelungszeit!$X$21,IF(($AH163+AW$15)&lt;Regelungszeit!$W$23,Regelungszeit!$X$22,Regelungszeit!$X$23)))))))))</f>
        <v>#N/A</v>
      </c>
      <c r="AX163" s="82" t="e">
        <f t="shared" si="50"/>
        <v>#N/A</v>
      </c>
    </row>
    <row r="164" spans="1:50">
      <c r="A164" s="56" t="e">
        <f>IF(B164=Regelungszeit!$F$31,"Ende Regelung",IF(B164=Regelungszeit!$F$32,"Ende Hochfahrrampe",""))</f>
        <v>#N/A</v>
      </c>
      <c r="B164" s="57">
        <v>150</v>
      </c>
      <c r="C164" s="58" t="e">
        <f t="shared" si="34"/>
        <v>#N/A</v>
      </c>
      <c r="D164" s="59" t="e">
        <f t="shared" si="35"/>
        <v>#N/A</v>
      </c>
      <c r="E164" s="155"/>
      <c r="F164" s="247" t="e">
        <f>MATCH(INT(C164),Zuteilung!A:A,0)</f>
        <v>#N/A</v>
      </c>
      <c r="G164" s="61" t="e">
        <f>IF(OR(C164&lt;INDEX(Zuteilung!C:C,F164),C164&gt;INDEX(Zuteilung!D:D,F164)),FALSE,TRUE)</f>
        <v>#N/A</v>
      </c>
      <c r="H164" s="60" t="e">
        <f>IF(B164&lt;=Regelungszeit!$F$32,H163+Regelungszeit!$F$28,"")</f>
        <v>#N/A</v>
      </c>
      <c r="I164" s="60"/>
      <c r="J164" s="60"/>
      <c r="K164" s="60"/>
      <c r="L164" s="61" t="e">
        <f t="shared" si="41"/>
        <v>#N/A</v>
      </c>
      <c r="M164" s="106" t="e">
        <f t="shared" si="43"/>
        <v>#N/A</v>
      </c>
      <c r="N164" s="61" t="e">
        <f>IF(M164="","",IF(M164=1,0,IF(M164=1,0,Dateneingabe!$G$10*M164)))</f>
        <v>#N/A</v>
      </c>
      <c r="O164" s="252">
        <f t="shared" si="47"/>
        <v>0</v>
      </c>
      <c r="P164" s="63">
        <f>IF(O164="","",O164*(Dateneingabe!$G$10/100))</f>
        <v>0</v>
      </c>
      <c r="Q164" s="63">
        <f t="shared" si="48"/>
        <v>0</v>
      </c>
      <c r="R164" s="63" t="e">
        <f>IF(C164="","",IF(Dateneingabe!$G$17&lt;40909,Zeitreihe!P164,Zeitreihe!Q164))</f>
        <v>#N/A</v>
      </c>
      <c r="S164" s="68" t="str">
        <f>IF($T$14=0,"",IF(H164="","",IF(E164="","Ist-Arbeit fehlt",IF(L164&gt;Dateneingabe!$G$8,"Ist-Arbeit unplausibel",""))))</f>
        <v/>
      </c>
      <c r="T164" s="30">
        <f t="shared" si="42"/>
        <v>0</v>
      </c>
      <c r="U164" s="30">
        <f t="shared" si="44"/>
        <v>0</v>
      </c>
      <c r="X164" s="80"/>
      <c r="Y164" s="79"/>
      <c r="Z164" s="81"/>
      <c r="AA164" s="81"/>
      <c r="AB164" s="81"/>
      <c r="AC164" s="81"/>
      <c r="AD164" s="81"/>
      <c r="AE164" s="81"/>
      <c r="AF164" s="30" t="e">
        <f t="shared" si="45"/>
        <v>#N/A</v>
      </c>
      <c r="AG164" s="80" t="e">
        <f t="shared" si="49"/>
        <v>#N/A</v>
      </c>
      <c r="AH164" s="79" t="e">
        <f t="shared" si="46"/>
        <v>#N/A</v>
      </c>
      <c r="AI164" s="81" t="e">
        <f>IF(($AH164+AI$15)&lt;Regelungszeit!$W$15,Regelungszeit!$X$14,IF(($AH164+AI$15)&lt;Regelungszeit!$W$16,Regelungszeit!$X$15,IF(($AH164+AI$15)&lt;Regelungszeit!$W$17,Regelungszeit!$X$16,IF(($AH164+AI$15)&lt;Regelungszeit!$W$18,Regelungszeit!$X$17,IF(($AH164+AI$15)&lt;Regelungszeit!$W$19,Regelungszeit!$X$18,IF(($AH164+AI$15)&lt;Regelungszeit!$W$20,Regelungszeit!$X$19,IF(($AH164+AI$15)&lt;Regelungszeit!$W$21,Regelungszeit!$X$20,IF(($AH164+AI$15)&lt;Regelungszeit!$W$22,Regelungszeit!$X$21,IF(($AH164+AI$15)&lt;Regelungszeit!$W$23,Regelungszeit!$X$22,Regelungszeit!$X$23)))))))))</f>
        <v>#N/A</v>
      </c>
      <c r="AJ164" s="81" t="e">
        <f>IF(($AH164+AJ$15)&lt;Regelungszeit!$W$15,Regelungszeit!$X$14,IF(($AH164+AJ$15)&lt;Regelungszeit!$W$16,Regelungszeit!$X$15,IF(($AH164+AJ$15)&lt;Regelungszeit!$W$17,Regelungszeit!$X$16,IF(($AH164+AJ$15)&lt;Regelungszeit!$W$18,Regelungszeit!$X$17,IF(($AH164+AJ$15)&lt;Regelungszeit!$W$19,Regelungszeit!$X$18,IF(($AH164+AJ$15)&lt;Regelungszeit!$W$20,Regelungszeit!$X$19,IF(($AH164+AJ$15)&lt;Regelungszeit!$W$21,Regelungszeit!$X$20,IF(($AH164+AJ$15)&lt;Regelungszeit!$W$22,Regelungszeit!$X$21,IF(($AH164+AJ$15)&lt;Regelungszeit!$W$23,Regelungszeit!$X$22,Regelungszeit!$X$23)))))))))</f>
        <v>#N/A</v>
      </c>
      <c r="AK164" s="81" t="e">
        <f>IF(($AH164+AK$15)&lt;Regelungszeit!$W$15,Regelungszeit!$X$14,IF(($AH164+AK$15)&lt;Regelungszeit!$W$16,Regelungszeit!$X$15,IF(($AH164+AK$15)&lt;Regelungszeit!$W$17,Regelungszeit!$X$16,IF(($AH164+AK$15)&lt;Regelungszeit!$W$18,Regelungszeit!$X$17,IF(($AH164+AK$15)&lt;Regelungszeit!$W$19,Regelungszeit!$X$18,IF(($AH164+AK$15)&lt;Regelungszeit!$W$20,Regelungszeit!$X$19,IF(($AH164+AK$15)&lt;Regelungszeit!$W$21,Regelungszeit!$X$20,IF(($AH164+AK$15)&lt;Regelungszeit!$W$22,Regelungszeit!$X$21,IF(($AH164+AK$15)&lt;Regelungszeit!$W$23,Regelungszeit!$X$22,Regelungszeit!$X$23)))))))))</f>
        <v>#N/A</v>
      </c>
      <c r="AL164" s="81" t="e">
        <f>IF(($AH164+AL$15)&lt;Regelungszeit!$W$15,Regelungszeit!$X$14,IF(($AH164+AL$15)&lt;Regelungszeit!$W$16,Regelungszeit!$X$15,IF(($AH164+AL$15)&lt;Regelungszeit!$W$17,Regelungszeit!$X$16,IF(($AH164+AL$15)&lt;Regelungszeit!$W$18,Regelungszeit!$X$17,IF(($AH164+AL$15)&lt;Regelungszeit!$W$19,Regelungszeit!$X$18,IF(($AH164+AL$15)&lt;Regelungszeit!$W$20,Regelungszeit!$X$19,IF(($AH164+AL$15)&lt;Regelungszeit!$W$21,Regelungszeit!$X$20,IF(($AH164+AL$15)&lt;Regelungszeit!$W$22,Regelungszeit!$X$21,IF(($AH164+AL$15)&lt;Regelungszeit!$W$23,Regelungszeit!$X$22,Regelungszeit!$X$23)))))))))</f>
        <v>#N/A</v>
      </c>
      <c r="AM164" s="81" t="e">
        <f>IF(($AH164+AM$15)&lt;Regelungszeit!$W$15,Regelungszeit!$X$14,IF(($AH164+AM$15)&lt;Regelungszeit!$W$16,Regelungszeit!$X$15,IF(($AH164+AM$15)&lt;Regelungszeit!$W$17,Regelungszeit!$X$16,IF(($AH164+AM$15)&lt;Regelungszeit!$W$18,Regelungszeit!$X$17,IF(($AH164+AM$15)&lt;Regelungszeit!$W$19,Regelungszeit!$X$18,IF(($AH164+AM$15)&lt;Regelungszeit!$W$20,Regelungszeit!$X$19,IF(($AH164+AM$15)&lt;Regelungszeit!$W$21,Regelungszeit!$X$20,IF(($AH164+AM$15)&lt;Regelungszeit!$W$22,Regelungszeit!$X$21,IF(($AH164+AM$15)&lt;Regelungszeit!$W$23,Regelungszeit!$X$22,Regelungszeit!$X$23)))))))))</f>
        <v>#N/A</v>
      </c>
      <c r="AN164" s="81" t="e">
        <f>IF(($AH164+AN$15)&lt;Regelungszeit!$W$15,Regelungszeit!$X$14,IF(($AH164+AN$15)&lt;Regelungszeit!$W$16,Regelungszeit!$X$15,IF(($AH164+AN$15)&lt;Regelungszeit!$W$17,Regelungszeit!$X$16,IF(($AH164+AN$15)&lt;Regelungszeit!$W$18,Regelungszeit!$X$17,IF(($AH164+AN$15)&lt;Regelungszeit!$W$19,Regelungszeit!$X$18,IF(($AH164+AN$15)&lt;Regelungszeit!$W$20,Regelungszeit!$X$19,IF(($AH164+AN$15)&lt;Regelungszeit!$W$21,Regelungszeit!$X$20,IF(($AH164+AN$15)&lt;Regelungszeit!$W$22,Regelungszeit!$X$21,IF(($AH164+AN$15)&lt;Regelungszeit!$W$23,Regelungszeit!$X$22,Regelungszeit!$X$23)))))))))</f>
        <v>#N/A</v>
      </c>
      <c r="AO164" s="81" t="e">
        <f>IF(($AH164+AO$15)&lt;Regelungszeit!$W$15,Regelungszeit!$X$14,IF(($AH164+AO$15)&lt;Regelungszeit!$W$16,Regelungszeit!$X$15,IF(($AH164+AO$15)&lt;Regelungszeit!$W$17,Regelungszeit!$X$16,IF(($AH164+AO$15)&lt;Regelungszeit!$W$18,Regelungszeit!$X$17,IF(($AH164+AO$15)&lt;Regelungszeit!$W$19,Regelungszeit!$X$18,IF(($AH164+AO$15)&lt;Regelungszeit!$W$20,Regelungszeit!$X$19,IF(($AH164+AO$15)&lt;Regelungszeit!$W$21,Regelungszeit!$X$20,IF(($AH164+AO$15)&lt;Regelungszeit!$W$22,Regelungszeit!$X$21,IF(($AH164+AO$15)&lt;Regelungszeit!$W$23,Regelungszeit!$X$22,Regelungszeit!$X$23)))))))))</f>
        <v>#N/A</v>
      </c>
      <c r="AP164" s="81" t="e">
        <f>IF(($AH164+AP$15)&lt;Regelungszeit!$W$15,Regelungszeit!$X$14,IF(($AH164+AP$15)&lt;Regelungszeit!$W$16,Regelungszeit!$X$15,IF(($AH164+AP$15)&lt;Regelungszeit!$W$17,Regelungszeit!$X$16,IF(($AH164+AP$15)&lt;Regelungszeit!$W$18,Regelungszeit!$X$17,IF(($AH164+AP$15)&lt;Regelungszeit!$W$19,Regelungszeit!$X$18,IF(($AH164+AP$15)&lt;Regelungszeit!$W$20,Regelungszeit!$X$19,IF(($AH164+AP$15)&lt;Regelungszeit!$W$21,Regelungszeit!$X$20,IF(($AH164+AP$15)&lt;Regelungszeit!$W$22,Regelungszeit!$X$21,IF(($AH164+AP$15)&lt;Regelungszeit!$W$23,Regelungszeit!$X$22,Regelungszeit!$X$23)))))))))</f>
        <v>#N/A</v>
      </c>
      <c r="AQ164" s="81" t="e">
        <f>IF(($AH164+AQ$15)&lt;Regelungszeit!$W$15,Regelungszeit!$X$14,IF(($AH164+AQ$15)&lt;Regelungszeit!$W$16,Regelungszeit!$X$15,IF(($AH164+AQ$15)&lt;Regelungszeit!$W$17,Regelungszeit!$X$16,IF(($AH164+AQ$15)&lt;Regelungszeit!$W$18,Regelungszeit!$X$17,IF(($AH164+AQ$15)&lt;Regelungszeit!$W$19,Regelungszeit!$X$18,IF(($AH164+AQ$15)&lt;Regelungszeit!$W$20,Regelungszeit!$X$19,IF(($AH164+AQ$15)&lt;Regelungszeit!$W$21,Regelungszeit!$X$20,IF(($AH164+AQ$15)&lt;Regelungszeit!$W$22,Regelungszeit!$X$21,IF(($AH164+AQ$15)&lt;Regelungszeit!$W$23,Regelungszeit!$X$22,Regelungszeit!$X$23)))))))))</f>
        <v>#N/A</v>
      </c>
      <c r="AR164" s="81" t="e">
        <f>IF(($AH164+AR$15)&lt;Regelungszeit!$W$15,Regelungszeit!$X$14,IF(($AH164+AR$15)&lt;Regelungszeit!$W$16,Regelungszeit!$X$15,IF(($AH164+AR$15)&lt;Regelungszeit!$W$17,Regelungszeit!$X$16,IF(($AH164+AR$15)&lt;Regelungszeit!$W$18,Regelungszeit!$X$17,IF(($AH164+AR$15)&lt;Regelungszeit!$W$19,Regelungszeit!$X$18,IF(($AH164+AR$15)&lt;Regelungszeit!$W$20,Regelungszeit!$X$19,IF(($AH164+AR$15)&lt;Regelungszeit!$W$21,Regelungszeit!$X$20,IF(($AH164+AR$15)&lt;Regelungszeit!$W$22,Regelungszeit!$X$21,IF(($AH164+AR$15)&lt;Regelungszeit!$W$23,Regelungszeit!$X$22,Regelungszeit!$X$23)))))))))</f>
        <v>#N/A</v>
      </c>
      <c r="AS164" s="81" t="e">
        <f>IF(($AH164+AS$15)&lt;Regelungszeit!$W$15,Regelungszeit!$X$14,IF(($AH164+AS$15)&lt;Regelungszeit!$W$16,Regelungszeit!$X$15,IF(($AH164+AS$15)&lt;Regelungszeit!$W$17,Regelungszeit!$X$16,IF(($AH164+AS$15)&lt;Regelungszeit!$W$18,Regelungszeit!$X$17,IF(($AH164+AS$15)&lt;Regelungszeit!$W$19,Regelungszeit!$X$18,IF(($AH164+AS$15)&lt;Regelungszeit!$W$20,Regelungszeit!$X$19,IF(($AH164+AS$15)&lt;Regelungszeit!$W$21,Regelungszeit!$X$20,IF(($AH164+AS$15)&lt;Regelungszeit!$W$22,Regelungszeit!$X$21,IF(($AH164+AS$15)&lt;Regelungszeit!$W$23,Regelungszeit!$X$22,Regelungszeit!$X$23)))))))))</f>
        <v>#N/A</v>
      </c>
      <c r="AT164" s="81" t="e">
        <f>IF(($AH164+AT$15)&lt;Regelungszeit!$W$15,Regelungszeit!$X$14,IF(($AH164+AT$15)&lt;Regelungszeit!$W$16,Regelungszeit!$X$15,IF(($AH164+AT$15)&lt;Regelungszeit!$W$17,Regelungszeit!$X$16,IF(($AH164+AT$15)&lt;Regelungszeit!$W$18,Regelungszeit!$X$17,IF(($AH164+AT$15)&lt;Regelungszeit!$W$19,Regelungszeit!$X$18,IF(($AH164+AT$15)&lt;Regelungszeit!$W$20,Regelungszeit!$X$19,IF(($AH164+AT$15)&lt;Regelungszeit!$W$21,Regelungszeit!$X$20,IF(($AH164+AT$15)&lt;Regelungszeit!$W$22,Regelungszeit!$X$21,IF(($AH164+AT$15)&lt;Regelungszeit!$W$23,Regelungszeit!$X$22,Regelungszeit!$X$23)))))))))</f>
        <v>#N/A</v>
      </c>
      <c r="AU164" s="81" t="e">
        <f>IF(($AH164+AU$15)&lt;Regelungszeit!$W$15,Regelungszeit!$X$14,IF(($AH164+AU$15)&lt;Regelungszeit!$W$16,Regelungszeit!$X$15,IF(($AH164+AU$15)&lt;Regelungszeit!$W$17,Regelungszeit!$X$16,IF(($AH164+AU$15)&lt;Regelungszeit!$W$18,Regelungszeit!$X$17,IF(($AH164+AU$15)&lt;Regelungszeit!$W$19,Regelungszeit!$X$18,IF(($AH164+AU$15)&lt;Regelungszeit!$W$20,Regelungszeit!$X$19,IF(($AH164+AU$15)&lt;Regelungszeit!$W$21,Regelungszeit!$X$20,IF(($AH164+AU$15)&lt;Regelungszeit!$W$22,Regelungszeit!$X$21,IF(($AH164+AU$15)&lt;Regelungszeit!$W$23,Regelungszeit!$X$22,Regelungszeit!$X$23)))))))))</f>
        <v>#N/A</v>
      </c>
      <c r="AV164" s="81" t="e">
        <f>IF(($AH164+AV$15)&lt;Regelungszeit!$W$15,Regelungszeit!$X$14,IF(($AH164+AV$15)&lt;Regelungszeit!$W$16,Regelungszeit!$X$15,IF(($AH164+AV$15)&lt;Regelungszeit!$W$17,Regelungszeit!$X$16,IF(($AH164+AV$15)&lt;Regelungszeit!$W$18,Regelungszeit!$X$17,IF(($AH164+AV$15)&lt;Regelungszeit!$W$19,Regelungszeit!$X$18,IF(($AH164+AV$15)&lt;Regelungszeit!$W$20,Regelungszeit!$X$19,IF(($AH164+AV$15)&lt;Regelungszeit!$W$21,Regelungszeit!$X$20,IF(($AH164+AV$15)&lt;Regelungszeit!$W$22,Regelungszeit!$X$21,IF(($AH164+AV$15)&lt;Regelungszeit!$W$23,Regelungszeit!$X$22,Regelungszeit!$X$23)))))))))</f>
        <v>#N/A</v>
      </c>
      <c r="AW164" s="81" t="e">
        <f>IF(($AH164+AW$15)&lt;Regelungszeit!$W$15,Regelungszeit!$X$14,IF(($AH164+AW$15)&lt;Regelungszeit!$W$16,Regelungszeit!$X$15,IF(($AH164+AW$15)&lt;Regelungszeit!$W$17,Regelungszeit!$X$16,IF(($AH164+AW$15)&lt;Regelungszeit!$W$18,Regelungszeit!$X$17,IF(($AH164+AW$15)&lt;Regelungszeit!$W$19,Regelungszeit!$X$18,IF(($AH164+AW$15)&lt;Regelungszeit!$W$20,Regelungszeit!$X$19,IF(($AH164+AW$15)&lt;Regelungszeit!$W$21,Regelungszeit!$X$20,IF(($AH164+AW$15)&lt;Regelungszeit!$W$22,Regelungszeit!$X$21,IF(($AH164+AW$15)&lt;Regelungszeit!$W$23,Regelungszeit!$X$22,Regelungszeit!$X$23)))))))))</f>
        <v>#N/A</v>
      </c>
      <c r="AX164" s="82" t="e">
        <f t="shared" si="50"/>
        <v>#N/A</v>
      </c>
    </row>
    <row r="165" spans="1:50">
      <c r="A165" s="56" t="e">
        <f>IF(B165=Regelungszeit!$F$31,"Ende Regelung",IF(B165=Regelungszeit!$F$32,"Ende Hochfahrrampe",""))</f>
        <v>#N/A</v>
      </c>
      <c r="B165" s="57">
        <v>151</v>
      </c>
      <c r="C165" s="58" t="e">
        <f t="shared" si="34"/>
        <v>#N/A</v>
      </c>
      <c r="D165" s="59" t="e">
        <f t="shared" si="35"/>
        <v>#N/A</v>
      </c>
      <c r="E165" s="155"/>
      <c r="F165" s="247" t="e">
        <f>MATCH(INT(C165),Zuteilung!A:A,0)</f>
        <v>#N/A</v>
      </c>
      <c r="G165" s="61" t="e">
        <f>IF(OR(C165&lt;INDEX(Zuteilung!C:C,F165),C165&gt;INDEX(Zuteilung!D:D,F165)),FALSE,TRUE)</f>
        <v>#N/A</v>
      </c>
      <c r="H165" s="60" t="e">
        <f>IF(B165&lt;=Regelungszeit!$F$32,H164+Regelungszeit!$F$28,"")</f>
        <v>#N/A</v>
      </c>
      <c r="I165" s="60"/>
      <c r="J165" s="60"/>
      <c r="K165" s="60"/>
      <c r="L165" s="61" t="e">
        <f t="shared" si="41"/>
        <v>#N/A</v>
      </c>
      <c r="M165" s="106" t="e">
        <f t="shared" si="43"/>
        <v>#N/A</v>
      </c>
      <c r="N165" s="61" t="e">
        <f>IF(M165="","",IF(M165=1,0,IF(M165=1,0,Dateneingabe!$G$10*M165)))</f>
        <v>#N/A</v>
      </c>
      <c r="O165" s="252">
        <f t="shared" si="47"/>
        <v>0</v>
      </c>
      <c r="P165" s="63">
        <f>IF(O165="","",O165*(Dateneingabe!$G$10/100))</f>
        <v>0</v>
      </c>
      <c r="Q165" s="63">
        <f t="shared" si="48"/>
        <v>0</v>
      </c>
      <c r="R165" s="63" t="e">
        <f>IF(C165="","",IF(Dateneingabe!$G$17&lt;40909,Zeitreihe!P165,Zeitreihe!Q165))</f>
        <v>#N/A</v>
      </c>
      <c r="S165" s="68" t="str">
        <f>IF($T$14=0,"",IF(H165="","",IF(E165="","Ist-Arbeit fehlt",IF(L165&gt;Dateneingabe!$G$8,"Ist-Arbeit unplausibel",""))))</f>
        <v/>
      </c>
      <c r="T165" s="30">
        <f t="shared" si="42"/>
        <v>0</v>
      </c>
      <c r="U165" s="30">
        <f t="shared" si="44"/>
        <v>0</v>
      </c>
      <c r="X165" s="80"/>
      <c r="Y165" s="79"/>
      <c r="Z165" s="81"/>
      <c r="AA165" s="81"/>
      <c r="AB165" s="81"/>
      <c r="AC165" s="81"/>
      <c r="AD165" s="81"/>
      <c r="AE165" s="81"/>
      <c r="AF165" s="30" t="e">
        <f t="shared" si="45"/>
        <v>#N/A</v>
      </c>
      <c r="AG165" s="80" t="e">
        <f t="shared" si="49"/>
        <v>#N/A</v>
      </c>
      <c r="AH165" s="79" t="e">
        <f t="shared" si="46"/>
        <v>#N/A</v>
      </c>
      <c r="AI165" s="81" t="e">
        <f>IF(($AH165+AI$15)&lt;Regelungszeit!$W$15,Regelungszeit!$X$14,IF(($AH165+AI$15)&lt;Regelungszeit!$W$16,Regelungszeit!$X$15,IF(($AH165+AI$15)&lt;Regelungszeit!$W$17,Regelungszeit!$X$16,IF(($AH165+AI$15)&lt;Regelungszeit!$W$18,Regelungszeit!$X$17,IF(($AH165+AI$15)&lt;Regelungszeit!$W$19,Regelungszeit!$X$18,IF(($AH165+AI$15)&lt;Regelungszeit!$W$20,Regelungszeit!$X$19,IF(($AH165+AI$15)&lt;Regelungszeit!$W$21,Regelungszeit!$X$20,IF(($AH165+AI$15)&lt;Regelungszeit!$W$22,Regelungszeit!$X$21,IF(($AH165+AI$15)&lt;Regelungszeit!$W$23,Regelungszeit!$X$22,Regelungszeit!$X$23)))))))))</f>
        <v>#N/A</v>
      </c>
      <c r="AJ165" s="81" t="e">
        <f>IF(($AH165+AJ$15)&lt;Regelungszeit!$W$15,Regelungszeit!$X$14,IF(($AH165+AJ$15)&lt;Regelungszeit!$W$16,Regelungszeit!$X$15,IF(($AH165+AJ$15)&lt;Regelungszeit!$W$17,Regelungszeit!$X$16,IF(($AH165+AJ$15)&lt;Regelungszeit!$W$18,Regelungszeit!$X$17,IF(($AH165+AJ$15)&lt;Regelungszeit!$W$19,Regelungszeit!$X$18,IF(($AH165+AJ$15)&lt;Regelungszeit!$W$20,Regelungszeit!$X$19,IF(($AH165+AJ$15)&lt;Regelungszeit!$W$21,Regelungszeit!$X$20,IF(($AH165+AJ$15)&lt;Regelungszeit!$W$22,Regelungszeit!$X$21,IF(($AH165+AJ$15)&lt;Regelungszeit!$W$23,Regelungszeit!$X$22,Regelungszeit!$X$23)))))))))</f>
        <v>#N/A</v>
      </c>
      <c r="AK165" s="81" t="e">
        <f>IF(($AH165+AK$15)&lt;Regelungszeit!$W$15,Regelungszeit!$X$14,IF(($AH165+AK$15)&lt;Regelungszeit!$W$16,Regelungszeit!$X$15,IF(($AH165+AK$15)&lt;Regelungszeit!$W$17,Regelungszeit!$X$16,IF(($AH165+AK$15)&lt;Regelungszeit!$W$18,Regelungszeit!$X$17,IF(($AH165+AK$15)&lt;Regelungszeit!$W$19,Regelungszeit!$X$18,IF(($AH165+AK$15)&lt;Regelungszeit!$W$20,Regelungszeit!$X$19,IF(($AH165+AK$15)&lt;Regelungszeit!$W$21,Regelungszeit!$X$20,IF(($AH165+AK$15)&lt;Regelungszeit!$W$22,Regelungszeit!$X$21,IF(($AH165+AK$15)&lt;Regelungszeit!$W$23,Regelungszeit!$X$22,Regelungszeit!$X$23)))))))))</f>
        <v>#N/A</v>
      </c>
      <c r="AL165" s="81" t="e">
        <f>IF(($AH165+AL$15)&lt;Regelungszeit!$W$15,Regelungszeit!$X$14,IF(($AH165+AL$15)&lt;Regelungszeit!$W$16,Regelungszeit!$X$15,IF(($AH165+AL$15)&lt;Regelungszeit!$W$17,Regelungszeit!$X$16,IF(($AH165+AL$15)&lt;Regelungszeit!$W$18,Regelungszeit!$X$17,IF(($AH165+AL$15)&lt;Regelungszeit!$W$19,Regelungszeit!$X$18,IF(($AH165+AL$15)&lt;Regelungszeit!$W$20,Regelungszeit!$X$19,IF(($AH165+AL$15)&lt;Regelungszeit!$W$21,Regelungszeit!$X$20,IF(($AH165+AL$15)&lt;Regelungszeit!$W$22,Regelungszeit!$X$21,IF(($AH165+AL$15)&lt;Regelungszeit!$W$23,Regelungszeit!$X$22,Regelungszeit!$X$23)))))))))</f>
        <v>#N/A</v>
      </c>
      <c r="AM165" s="81" t="e">
        <f>IF(($AH165+AM$15)&lt;Regelungszeit!$W$15,Regelungszeit!$X$14,IF(($AH165+AM$15)&lt;Regelungszeit!$W$16,Regelungszeit!$X$15,IF(($AH165+AM$15)&lt;Regelungszeit!$W$17,Regelungszeit!$X$16,IF(($AH165+AM$15)&lt;Regelungszeit!$W$18,Regelungszeit!$X$17,IF(($AH165+AM$15)&lt;Regelungszeit!$W$19,Regelungszeit!$X$18,IF(($AH165+AM$15)&lt;Regelungszeit!$W$20,Regelungszeit!$X$19,IF(($AH165+AM$15)&lt;Regelungszeit!$W$21,Regelungszeit!$X$20,IF(($AH165+AM$15)&lt;Regelungszeit!$W$22,Regelungszeit!$X$21,IF(($AH165+AM$15)&lt;Regelungszeit!$W$23,Regelungszeit!$X$22,Regelungszeit!$X$23)))))))))</f>
        <v>#N/A</v>
      </c>
      <c r="AN165" s="81" t="e">
        <f>IF(($AH165+AN$15)&lt;Regelungszeit!$W$15,Regelungszeit!$X$14,IF(($AH165+AN$15)&lt;Regelungszeit!$W$16,Regelungszeit!$X$15,IF(($AH165+AN$15)&lt;Regelungszeit!$W$17,Regelungszeit!$X$16,IF(($AH165+AN$15)&lt;Regelungszeit!$W$18,Regelungszeit!$X$17,IF(($AH165+AN$15)&lt;Regelungszeit!$W$19,Regelungszeit!$X$18,IF(($AH165+AN$15)&lt;Regelungszeit!$W$20,Regelungszeit!$X$19,IF(($AH165+AN$15)&lt;Regelungszeit!$W$21,Regelungszeit!$X$20,IF(($AH165+AN$15)&lt;Regelungszeit!$W$22,Regelungszeit!$X$21,IF(($AH165+AN$15)&lt;Regelungszeit!$W$23,Regelungszeit!$X$22,Regelungszeit!$X$23)))))))))</f>
        <v>#N/A</v>
      </c>
      <c r="AO165" s="81" t="e">
        <f>IF(($AH165+AO$15)&lt;Regelungszeit!$W$15,Regelungszeit!$X$14,IF(($AH165+AO$15)&lt;Regelungszeit!$W$16,Regelungszeit!$X$15,IF(($AH165+AO$15)&lt;Regelungszeit!$W$17,Regelungszeit!$X$16,IF(($AH165+AO$15)&lt;Regelungszeit!$W$18,Regelungszeit!$X$17,IF(($AH165+AO$15)&lt;Regelungszeit!$W$19,Regelungszeit!$X$18,IF(($AH165+AO$15)&lt;Regelungszeit!$W$20,Regelungszeit!$X$19,IF(($AH165+AO$15)&lt;Regelungszeit!$W$21,Regelungszeit!$X$20,IF(($AH165+AO$15)&lt;Regelungszeit!$W$22,Regelungszeit!$X$21,IF(($AH165+AO$15)&lt;Regelungszeit!$W$23,Regelungszeit!$X$22,Regelungszeit!$X$23)))))))))</f>
        <v>#N/A</v>
      </c>
      <c r="AP165" s="81" t="e">
        <f>IF(($AH165+AP$15)&lt;Regelungszeit!$W$15,Regelungszeit!$X$14,IF(($AH165+AP$15)&lt;Regelungszeit!$W$16,Regelungszeit!$X$15,IF(($AH165+AP$15)&lt;Regelungszeit!$W$17,Regelungszeit!$X$16,IF(($AH165+AP$15)&lt;Regelungszeit!$W$18,Regelungszeit!$X$17,IF(($AH165+AP$15)&lt;Regelungszeit!$W$19,Regelungszeit!$X$18,IF(($AH165+AP$15)&lt;Regelungszeit!$W$20,Regelungszeit!$X$19,IF(($AH165+AP$15)&lt;Regelungszeit!$W$21,Regelungszeit!$X$20,IF(($AH165+AP$15)&lt;Regelungszeit!$W$22,Regelungszeit!$X$21,IF(($AH165+AP$15)&lt;Regelungszeit!$W$23,Regelungszeit!$X$22,Regelungszeit!$X$23)))))))))</f>
        <v>#N/A</v>
      </c>
      <c r="AQ165" s="81" t="e">
        <f>IF(($AH165+AQ$15)&lt;Regelungszeit!$W$15,Regelungszeit!$X$14,IF(($AH165+AQ$15)&lt;Regelungszeit!$W$16,Regelungszeit!$X$15,IF(($AH165+AQ$15)&lt;Regelungszeit!$W$17,Regelungszeit!$X$16,IF(($AH165+AQ$15)&lt;Regelungszeit!$W$18,Regelungszeit!$X$17,IF(($AH165+AQ$15)&lt;Regelungszeit!$W$19,Regelungszeit!$X$18,IF(($AH165+AQ$15)&lt;Regelungszeit!$W$20,Regelungszeit!$X$19,IF(($AH165+AQ$15)&lt;Regelungszeit!$W$21,Regelungszeit!$X$20,IF(($AH165+AQ$15)&lt;Regelungszeit!$W$22,Regelungszeit!$X$21,IF(($AH165+AQ$15)&lt;Regelungszeit!$W$23,Regelungszeit!$X$22,Regelungszeit!$X$23)))))))))</f>
        <v>#N/A</v>
      </c>
      <c r="AR165" s="81" t="e">
        <f>IF(($AH165+AR$15)&lt;Regelungszeit!$W$15,Regelungszeit!$X$14,IF(($AH165+AR$15)&lt;Regelungszeit!$W$16,Regelungszeit!$X$15,IF(($AH165+AR$15)&lt;Regelungszeit!$W$17,Regelungszeit!$X$16,IF(($AH165+AR$15)&lt;Regelungszeit!$W$18,Regelungszeit!$X$17,IF(($AH165+AR$15)&lt;Regelungszeit!$W$19,Regelungszeit!$X$18,IF(($AH165+AR$15)&lt;Regelungszeit!$W$20,Regelungszeit!$X$19,IF(($AH165+AR$15)&lt;Regelungszeit!$W$21,Regelungszeit!$X$20,IF(($AH165+AR$15)&lt;Regelungszeit!$W$22,Regelungszeit!$X$21,IF(($AH165+AR$15)&lt;Regelungszeit!$W$23,Regelungszeit!$X$22,Regelungszeit!$X$23)))))))))</f>
        <v>#N/A</v>
      </c>
      <c r="AS165" s="81" t="e">
        <f>IF(($AH165+AS$15)&lt;Regelungszeit!$W$15,Regelungszeit!$X$14,IF(($AH165+AS$15)&lt;Regelungszeit!$W$16,Regelungszeit!$X$15,IF(($AH165+AS$15)&lt;Regelungszeit!$W$17,Regelungszeit!$X$16,IF(($AH165+AS$15)&lt;Regelungszeit!$W$18,Regelungszeit!$X$17,IF(($AH165+AS$15)&lt;Regelungszeit!$W$19,Regelungszeit!$X$18,IF(($AH165+AS$15)&lt;Regelungszeit!$W$20,Regelungszeit!$X$19,IF(($AH165+AS$15)&lt;Regelungszeit!$W$21,Regelungszeit!$X$20,IF(($AH165+AS$15)&lt;Regelungszeit!$W$22,Regelungszeit!$X$21,IF(($AH165+AS$15)&lt;Regelungszeit!$W$23,Regelungszeit!$X$22,Regelungszeit!$X$23)))))))))</f>
        <v>#N/A</v>
      </c>
      <c r="AT165" s="81" t="e">
        <f>IF(($AH165+AT$15)&lt;Regelungszeit!$W$15,Regelungszeit!$X$14,IF(($AH165+AT$15)&lt;Regelungszeit!$W$16,Regelungszeit!$X$15,IF(($AH165+AT$15)&lt;Regelungszeit!$W$17,Regelungszeit!$X$16,IF(($AH165+AT$15)&lt;Regelungszeit!$W$18,Regelungszeit!$X$17,IF(($AH165+AT$15)&lt;Regelungszeit!$W$19,Regelungszeit!$X$18,IF(($AH165+AT$15)&lt;Regelungszeit!$W$20,Regelungszeit!$X$19,IF(($AH165+AT$15)&lt;Regelungszeit!$W$21,Regelungszeit!$X$20,IF(($AH165+AT$15)&lt;Regelungszeit!$W$22,Regelungszeit!$X$21,IF(($AH165+AT$15)&lt;Regelungszeit!$W$23,Regelungszeit!$X$22,Regelungszeit!$X$23)))))))))</f>
        <v>#N/A</v>
      </c>
      <c r="AU165" s="81" t="e">
        <f>IF(($AH165+AU$15)&lt;Regelungszeit!$W$15,Regelungszeit!$X$14,IF(($AH165+AU$15)&lt;Regelungszeit!$W$16,Regelungszeit!$X$15,IF(($AH165+AU$15)&lt;Regelungszeit!$W$17,Regelungszeit!$X$16,IF(($AH165+AU$15)&lt;Regelungszeit!$W$18,Regelungszeit!$X$17,IF(($AH165+AU$15)&lt;Regelungszeit!$W$19,Regelungszeit!$X$18,IF(($AH165+AU$15)&lt;Regelungszeit!$W$20,Regelungszeit!$X$19,IF(($AH165+AU$15)&lt;Regelungszeit!$W$21,Regelungszeit!$X$20,IF(($AH165+AU$15)&lt;Regelungszeit!$W$22,Regelungszeit!$X$21,IF(($AH165+AU$15)&lt;Regelungszeit!$W$23,Regelungszeit!$X$22,Regelungszeit!$X$23)))))))))</f>
        <v>#N/A</v>
      </c>
      <c r="AV165" s="81" t="e">
        <f>IF(($AH165+AV$15)&lt;Regelungszeit!$W$15,Regelungszeit!$X$14,IF(($AH165+AV$15)&lt;Regelungszeit!$W$16,Regelungszeit!$X$15,IF(($AH165+AV$15)&lt;Regelungszeit!$W$17,Regelungszeit!$X$16,IF(($AH165+AV$15)&lt;Regelungszeit!$W$18,Regelungszeit!$X$17,IF(($AH165+AV$15)&lt;Regelungszeit!$W$19,Regelungszeit!$X$18,IF(($AH165+AV$15)&lt;Regelungszeit!$W$20,Regelungszeit!$X$19,IF(($AH165+AV$15)&lt;Regelungszeit!$W$21,Regelungszeit!$X$20,IF(($AH165+AV$15)&lt;Regelungszeit!$W$22,Regelungszeit!$X$21,IF(($AH165+AV$15)&lt;Regelungszeit!$W$23,Regelungszeit!$X$22,Regelungszeit!$X$23)))))))))</f>
        <v>#N/A</v>
      </c>
      <c r="AW165" s="81" t="e">
        <f>IF(($AH165+AW$15)&lt;Regelungszeit!$W$15,Regelungszeit!$X$14,IF(($AH165+AW$15)&lt;Regelungszeit!$W$16,Regelungszeit!$X$15,IF(($AH165+AW$15)&lt;Regelungszeit!$W$17,Regelungszeit!$X$16,IF(($AH165+AW$15)&lt;Regelungszeit!$W$18,Regelungszeit!$X$17,IF(($AH165+AW$15)&lt;Regelungszeit!$W$19,Regelungszeit!$X$18,IF(($AH165+AW$15)&lt;Regelungszeit!$W$20,Regelungszeit!$X$19,IF(($AH165+AW$15)&lt;Regelungszeit!$W$21,Regelungszeit!$X$20,IF(($AH165+AW$15)&lt;Regelungszeit!$W$22,Regelungszeit!$X$21,IF(($AH165+AW$15)&lt;Regelungszeit!$W$23,Regelungszeit!$X$22,Regelungszeit!$X$23)))))))))</f>
        <v>#N/A</v>
      </c>
      <c r="AX165" s="82" t="e">
        <f t="shared" si="50"/>
        <v>#N/A</v>
      </c>
    </row>
    <row r="166" spans="1:50">
      <c r="A166" s="56" t="e">
        <f>IF(B166=Regelungszeit!$F$31,"Ende Regelung",IF(B166=Regelungszeit!$F$32,"Ende Hochfahrrampe",""))</f>
        <v>#N/A</v>
      </c>
      <c r="B166" s="57">
        <v>152</v>
      </c>
      <c r="C166" s="58" t="e">
        <f t="shared" si="34"/>
        <v>#N/A</v>
      </c>
      <c r="D166" s="59" t="e">
        <f t="shared" si="35"/>
        <v>#N/A</v>
      </c>
      <c r="E166" s="155"/>
      <c r="F166" s="247" t="e">
        <f>MATCH(INT(C166),Zuteilung!A:A,0)</f>
        <v>#N/A</v>
      </c>
      <c r="G166" s="61" t="e">
        <f>IF(OR(C166&lt;INDEX(Zuteilung!C:C,F166),C166&gt;INDEX(Zuteilung!D:D,F166)),FALSE,TRUE)</f>
        <v>#N/A</v>
      </c>
      <c r="H166" s="60" t="e">
        <f>IF(B166&lt;=Regelungszeit!$F$32,H165+Regelungszeit!$F$28,"")</f>
        <v>#N/A</v>
      </c>
      <c r="I166" s="60"/>
      <c r="J166" s="60"/>
      <c r="K166" s="60"/>
      <c r="L166" s="61" t="e">
        <f t="shared" si="41"/>
        <v>#N/A</v>
      </c>
      <c r="M166" s="106" t="e">
        <f t="shared" si="43"/>
        <v>#N/A</v>
      </c>
      <c r="N166" s="61" t="e">
        <f>IF(M166="","",IF(M166=1,0,IF(M166=1,0,Dateneingabe!$G$10*M166)))</f>
        <v>#N/A</v>
      </c>
      <c r="O166" s="252">
        <f t="shared" si="47"/>
        <v>0</v>
      </c>
      <c r="P166" s="63">
        <f>IF(O166="","",O166*(Dateneingabe!$G$10/100))</f>
        <v>0</v>
      </c>
      <c r="Q166" s="63">
        <f t="shared" si="48"/>
        <v>0</v>
      </c>
      <c r="R166" s="63" t="e">
        <f>IF(C166="","",IF(Dateneingabe!$G$17&lt;40909,Zeitreihe!P166,Zeitreihe!Q166))</f>
        <v>#N/A</v>
      </c>
      <c r="S166" s="68" t="str">
        <f>IF($T$14=0,"",IF(H166="","",IF(E166="","Ist-Arbeit fehlt",IF(L166&gt;Dateneingabe!$G$8,"Ist-Arbeit unplausibel",""))))</f>
        <v/>
      </c>
      <c r="T166" s="30">
        <f t="shared" si="42"/>
        <v>0</v>
      </c>
      <c r="U166" s="30">
        <f t="shared" si="44"/>
        <v>0</v>
      </c>
      <c r="X166" s="80"/>
      <c r="Y166" s="79"/>
      <c r="Z166" s="81"/>
      <c r="AA166" s="81"/>
      <c r="AB166" s="81"/>
      <c r="AC166" s="81"/>
      <c r="AD166" s="81"/>
      <c r="AE166" s="81"/>
      <c r="AF166" s="30" t="e">
        <f t="shared" si="45"/>
        <v>#N/A</v>
      </c>
      <c r="AG166" s="80" t="e">
        <f t="shared" si="49"/>
        <v>#N/A</v>
      </c>
      <c r="AH166" s="79" t="e">
        <f t="shared" si="46"/>
        <v>#N/A</v>
      </c>
      <c r="AI166" s="81" t="e">
        <f>IF(($AH166+AI$15)&lt;Regelungszeit!$W$15,Regelungszeit!$X$14,IF(($AH166+AI$15)&lt;Regelungszeit!$W$16,Regelungszeit!$X$15,IF(($AH166+AI$15)&lt;Regelungszeit!$W$17,Regelungszeit!$X$16,IF(($AH166+AI$15)&lt;Regelungszeit!$W$18,Regelungszeit!$X$17,IF(($AH166+AI$15)&lt;Regelungszeit!$W$19,Regelungszeit!$X$18,IF(($AH166+AI$15)&lt;Regelungszeit!$W$20,Regelungszeit!$X$19,IF(($AH166+AI$15)&lt;Regelungszeit!$W$21,Regelungszeit!$X$20,IF(($AH166+AI$15)&lt;Regelungszeit!$W$22,Regelungszeit!$X$21,IF(($AH166+AI$15)&lt;Regelungszeit!$W$23,Regelungszeit!$X$22,Regelungszeit!$X$23)))))))))</f>
        <v>#N/A</v>
      </c>
      <c r="AJ166" s="81" t="e">
        <f>IF(($AH166+AJ$15)&lt;Regelungszeit!$W$15,Regelungszeit!$X$14,IF(($AH166+AJ$15)&lt;Regelungszeit!$W$16,Regelungszeit!$X$15,IF(($AH166+AJ$15)&lt;Regelungszeit!$W$17,Regelungszeit!$X$16,IF(($AH166+AJ$15)&lt;Regelungszeit!$W$18,Regelungszeit!$X$17,IF(($AH166+AJ$15)&lt;Regelungszeit!$W$19,Regelungszeit!$X$18,IF(($AH166+AJ$15)&lt;Regelungszeit!$W$20,Regelungszeit!$X$19,IF(($AH166+AJ$15)&lt;Regelungszeit!$W$21,Regelungszeit!$X$20,IF(($AH166+AJ$15)&lt;Regelungszeit!$W$22,Regelungszeit!$X$21,IF(($AH166+AJ$15)&lt;Regelungszeit!$W$23,Regelungszeit!$X$22,Regelungszeit!$X$23)))))))))</f>
        <v>#N/A</v>
      </c>
      <c r="AK166" s="81" t="e">
        <f>IF(($AH166+AK$15)&lt;Regelungszeit!$W$15,Regelungszeit!$X$14,IF(($AH166+AK$15)&lt;Regelungszeit!$W$16,Regelungszeit!$X$15,IF(($AH166+AK$15)&lt;Regelungszeit!$W$17,Regelungszeit!$X$16,IF(($AH166+AK$15)&lt;Regelungszeit!$W$18,Regelungszeit!$X$17,IF(($AH166+AK$15)&lt;Regelungszeit!$W$19,Regelungszeit!$X$18,IF(($AH166+AK$15)&lt;Regelungszeit!$W$20,Regelungszeit!$X$19,IF(($AH166+AK$15)&lt;Regelungszeit!$W$21,Regelungszeit!$X$20,IF(($AH166+AK$15)&lt;Regelungszeit!$W$22,Regelungszeit!$X$21,IF(($AH166+AK$15)&lt;Regelungszeit!$W$23,Regelungszeit!$X$22,Regelungszeit!$X$23)))))))))</f>
        <v>#N/A</v>
      </c>
      <c r="AL166" s="81" t="e">
        <f>IF(($AH166+AL$15)&lt;Regelungszeit!$W$15,Regelungszeit!$X$14,IF(($AH166+AL$15)&lt;Regelungszeit!$W$16,Regelungszeit!$X$15,IF(($AH166+AL$15)&lt;Regelungszeit!$W$17,Regelungszeit!$X$16,IF(($AH166+AL$15)&lt;Regelungszeit!$W$18,Regelungszeit!$X$17,IF(($AH166+AL$15)&lt;Regelungszeit!$W$19,Regelungszeit!$X$18,IF(($AH166+AL$15)&lt;Regelungszeit!$W$20,Regelungszeit!$X$19,IF(($AH166+AL$15)&lt;Regelungszeit!$W$21,Regelungszeit!$X$20,IF(($AH166+AL$15)&lt;Regelungszeit!$W$22,Regelungszeit!$X$21,IF(($AH166+AL$15)&lt;Regelungszeit!$W$23,Regelungszeit!$X$22,Regelungszeit!$X$23)))))))))</f>
        <v>#N/A</v>
      </c>
      <c r="AM166" s="81" t="e">
        <f>IF(($AH166+AM$15)&lt;Regelungszeit!$W$15,Regelungszeit!$X$14,IF(($AH166+AM$15)&lt;Regelungszeit!$W$16,Regelungszeit!$X$15,IF(($AH166+AM$15)&lt;Regelungszeit!$W$17,Regelungszeit!$X$16,IF(($AH166+AM$15)&lt;Regelungszeit!$W$18,Regelungszeit!$X$17,IF(($AH166+AM$15)&lt;Regelungszeit!$W$19,Regelungszeit!$X$18,IF(($AH166+AM$15)&lt;Regelungszeit!$W$20,Regelungszeit!$X$19,IF(($AH166+AM$15)&lt;Regelungszeit!$W$21,Regelungszeit!$X$20,IF(($AH166+AM$15)&lt;Regelungszeit!$W$22,Regelungszeit!$X$21,IF(($AH166+AM$15)&lt;Regelungszeit!$W$23,Regelungszeit!$X$22,Regelungszeit!$X$23)))))))))</f>
        <v>#N/A</v>
      </c>
      <c r="AN166" s="81" t="e">
        <f>IF(($AH166+AN$15)&lt;Regelungszeit!$W$15,Regelungszeit!$X$14,IF(($AH166+AN$15)&lt;Regelungszeit!$W$16,Regelungszeit!$X$15,IF(($AH166+AN$15)&lt;Regelungszeit!$W$17,Regelungszeit!$X$16,IF(($AH166+AN$15)&lt;Regelungszeit!$W$18,Regelungszeit!$X$17,IF(($AH166+AN$15)&lt;Regelungszeit!$W$19,Regelungszeit!$X$18,IF(($AH166+AN$15)&lt;Regelungszeit!$W$20,Regelungszeit!$X$19,IF(($AH166+AN$15)&lt;Regelungszeit!$W$21,Regelungszeit!$X$20,IF(($AH166+AN$15)&lt;Regelungszeit!$W$22,Regelungszeit!$X$21,IF(($AH166+AN$15)&lt;Regelungszeit!$W$23,Regelungszeit!$X$22,Regelungszeit!$X$23)))))))))</f>
        <v>#N/A</v>
      </c>
      <c r="AO166" s="81" t="e">
        <f>IF(($AH166+AO$15)&lt;Regelungszeit!$W$15,Regelungszeit!$X$14,IF(($AH166+AO$15)&lt;Regelungszeit!$W$16,Regelungszeit!$X$15,IF(($AH166+AO$15)&lt;Regelungszeit!$W$17,Regelungszeit!$X$16,IF(($AH166+AO$15)&lt;Regelungszeit!$W$18,Regelungszeit!$X$17,IF(($AH166+AO$15)&lt;Regelungszeit!$W$19,Regelungszeit!$X$18,IF(($AH166+AO$15)&lt;Regelungszeit!$W$20,Regelungszeit!$X$19,IF(($AH166+AO$15)&lt;Regelungszeit!$W$21,Regelungszeit!$X$20,IF(($AH166+AO$15)&lt;Regelungszeit!$W$22,Regelungszeit!$X$21,IF(($AH166+AO$15)&lt;Regelungszeit!$W$23,Regelungszeit!$X$22,Regelungszeit!$X$23)))))))))</f>
        <v>#N/A</v>
      </c>
      <c r="AP166" s="81" t="e">
        <f>IF(($AH166+AP$15)&lt;Regelungszeit!$W$15,Regelungszeit!$X$14,IF(($AH166+AP$15)&lt;Regelungszeit!$W$16,Regelungszeit!$X$15,IF(($AH166+AP$15)&lt;Regelungszeit!$W$17,Regelungszeit!$X$16,IF(($AH166+AP$15)&lt;Regelungszeit!$W$18,Regelungszeit!$X$17,IF(($AH166+AP$15)&lt;Regelungszeit!$W$19,Regelungszeit!$X$18,IF(($AH166+AP$15)&lt;Regelungszeit!$W$20,Regelungszeit!$X$19,IF(($AH166+AP$15)&lt;Regelungszeit!$W$21,Regelungszeit!$X$20,IF(($AH166+AP$15)&lt;Regelungszeit!$W$22,Regelungszeit!$X$21,IF(($AH166+AP$15)&lt;Regelungszeit!$W$23,Regelungszeit!$X$22,Regelungszeit!$X$23)))))))))</f>
        <v>#N/A</v>
      </c>
      <c r="AQ166" s="81" t="e">
        <f>IF(($AH166+AQ$15)&lt;Regelungszeit!$W$15,Regelungszeit!$X$14,IF(($AH166+AQ$15)&lt;Regelungszeit!$W$16,Regelungszeit!$X$15,IF(($AH166+AQ$15)&lt;Regelungszeit!$W$17,Regelungszeit!$X$16,IF(($AH166+AQ$15)&lt;Regelungszeit!$W$18,Regelungszeit!$X$17,IF(($AH166+AQ$15)&lt;Regelungszeit!$W$19,Regelungszeit!$X$18,IF(($AH166+AQ$15)&lt;Regelungszeit!$W$20,Regelungszeit!$X$19,IF(($AH166+AQ$15)&lt;Regelungszeit!$W$21,Regelungszeit!$X$20,IF(($AH166+AQ$15)&lt;Regelungszeit!$W$22,Regelungszeit!$X$21,IF(($AH166+AQ$15)&lt;Regelungszeit!$W$23,Regelungszeit!$X$22,Regelungszeit!$X$23)))))))))</f>
        <v>#N/A</v>
      </c>
      <c r="AR166" s="81" t="e">
        <f>IF(($AH166+AR$15)&lt;Regelungszeit!$W$15,Regelungszeit!$X$14,IF(($AH166+AR$15)&lt;Regelungszeit!$W$16,Regelungszeit!$X$15,IF(($AH166+AR$15)&lt;Regelungszeit!$W$17,Regelungszeit!$X$16,IF(($AH166+AR$15)&lt;Regelungszeit!$W$18,Regelungszeit!$X$17,IF(($AH166+AR$15)&lt;Regelungszeit!$W$19,Regelungszeit!$X$18,IF(($AH166+AR$15)&lt;Regelungszeit!$W$20,Regelungszeit!$X$19,IF(($AH166+AR$15)&lt;Regelungszeit!$W$21,Regelungszeit!$X$20,IF(($AH166+AR$15)&lt;Regelungszeit!$W$22,Regelungszeit!$X$21,IF(($AH166+AR$15)&lt;Regelungszeit!$W$23,Regelungszeit!$X$22,Regelungszeit!$X$23)))))))))</f>
        <v>#N/A</v>
      </c>
      <c r="AS166" s="81" t="e">
        <f>IF(($AH166+AS$15)&lt;Regelungszeit!$W$15,Regelungszeit!$X$14,IF(($AH166+AS$15)&lt;Regelungszeit!$W$16,Regelungszeit!$X$15,IF(($AH166+AS$15)&lt;Regelungszeit!$W$17,Regelungszeit!$X$16,IF(($AH166+AS$15)&lt;Regelungszeit!$W$18,Regelungszeit!$X$17,IF(($AH166+AS$15)&lt;Regelungszeit!$W$19,Regelungszeit!$X$18,IF(($AH166+AS$15)&lt;Regelungszeit!$W$20,Regelungszeit!$X$19,IF(($AH166+AS$15)&lt;Regelungszeit!$W$21,Regelungszeit!$X$20,IF(($AH166+AS$15)&lt;Regelungszeit!$W$22,Regelungszeit!$X$21,IF(($AH166+AS$15)&lt;Regelungszeit!$W$23,Regelungszeit!$X$22,Regelungszeit!$X$23)))))))))</f>
        <v>#N/A</v>
      </c>
      <c r="AT166" s="81" t="e">
        <f>IF(($AH166+AT$15)&lt;Regelungszeit!$W$15,Regelungszeit!$X$14,IF(($AH166+AT$15)&lt;Regelungszeit!$W$16,Regelungszeit!$X$15,IF(($AH166+AT$15)&lt;Regelungszeit!$W$17,Regelungszeit!$X$16,IF(($AH166+AT$15)&lt;Regelungszeit!$W$18,Regelungszeit!$X$17,IF(($AH166+AT$15)&lt;Regelungszeit!$W$19,Regelungszeit!$X$18,IF(($AH166+AT$15)&lt;Regelungszeit!$W$20,Regelungszeit!$X$19,IF(($AH166+AT$15)&lt;Regelungszeit!$W$21,Regelungszeit!$X$20,IF(($AH166+AT$15)&lt;Regelungszeit!$W$22,Regelungszeit!$X$21,IF(($AH166+AT$15)&lt;Regelungszeit!$W$23,Regelungszeit!$X$22,Regelungszeit!$X$23)))))))))</f>
        <v>#N/A</v>
      </c>
      <c r="AU166" s="81" t="e">
        <f>IF(($AH166+AU$15)&lt;Regelungszeit!$W$15,Regelungszeit!$X$14,IF(($AH166+AU$15)&lt;Regelungszeit!$W$16,Regelungszeit!$X$15,IF(($AH166+AU$15)&lt;Regelungszeit!$W$17,Regelungszeit!$X$16,IF(($AH166+AU$15)&lt;Regelungszeit!$W$18,Regelungszeit!$X$17,IF(($AH166+AU$15)&lt;Regelungszeit!$W$19,Regelungszeit!$X$18,IF(($AH166+AU$15)&lt;Regelungszeit!$W$20,Regelungszeit!$X$19,IF(($AH166+AU$15)&lt;Regelungszeit!$W$21,Regelungszeit!$X$20,IF(($AH166+AU$15)&lt;Regelungszeit!$W$22,Regelungszeit!$X$21,IF(($AH166+AU$15)&lt;Regelungszeit!$W$23,Regelungszeit!$X$22,Regelungszeit!$X$23)))))))))</f>
        <v>#N/A</v>
      </c>
      <c r="AV166" s="81" t="e">
        <f>IF(($AH166+AV$15)&lt;Regelungszeit!$W$15,Regelungszeit!$X$14,IF(($AH166+AV$15)&lt;Regelungszeit!$W$16,Regelungszeit!$X$15,IF(($AH166+AV$15)&lt;Regelungszeit!$W$17,Regelungszeit!$X$16,IF(($AH166+AV$15)&lt;Regelungszeit!$W$18,Regelungszeit!$X$17,IF(($AH166+AV$15)&lt;Regelungszeit!$W$19,Regelungszeit!$X$18,IF(($AH166+AV$15)&lt;Regelungszeit!$W$20,Regelungszeit!$X$19,IF(($AH166+AV$15)&lt;Regelungszeit!$W$21,Regelungszeit!$X$20,IF(($AH166+AV$15)&lt;Regelungszeit!$W$22,Regelungszeit!$X$21,IF(($AH166+AV$15)&lt;Regelungszeit!$W$23,Regelungszeit!$X$22,Regelungszeit!$X$23)))))))))</f>
        <v>#N/A</v>
      </c>
      <c r="AW166" s="81" t="e">
        <f>IF(($AH166+AW$15)&lt;Regelungszeit!$W$15,Regelungszeit!$X$14,IF(($AH166+AW$15)&lt;Regelungszeit!$W$16,Regelungszeit!$X$15,IF(($AH166+AW$15)&lt;Regelungszeit!$W$17,Regelungszeit!$X$16,IF(($AH166+AW$15)&lt;Regelungszeit!$W$18,Regelungszeit!$X$17,IF(($AH166+AW$15)&lt;Regelungszeit!$W$19,Regelungszeit!$X$18,IF(($AH166+AW$15)&lt;Regelungszeit!$W$20,Regelungszeit!$X$19,IF(($AH166+AW$15)&lt;Regelungszeit!$W$21,Regelungszeit!$X$20,IF(($AH166+AW$15)&lt;Regelungszeit!$W$22,Regelungszeit!$X$21,IF(($AH166+AW$15)&lt;Regelungszeit!$W$23,Regelungszeit!$X$22,Regelungszeit!$X$23)))))))))</f>
        <v>#N/A</v>
      </c>
      <c r="AX166" s="82" t="e">
        <f t="shared" si="50"/>
        <v>#N/A</v>
      </c>
    </row>
    <row r="167" spans="1:50">
      <c r="A167" s="56" t="e">
        <f>IF(B167=Regelungszeit!$F$31,"Ende Regelung",IF(B167=Regelungszeit!$F$32,"Ende Hochfahrrampe",""))</f>
        <v>#N/A</v>
      </c>
      <c r="B167" s="57">
        <v>153</v>
      </c>
      <c r="C167" s="58" t="e">
        <f t="shared" si="34"/>
        <v>#N/A</v>
      </c>
      <c r="D167" s="59" t="e">
        <f t="shared" si="35"/>
        <v>#N/A</v>
      </c>
      <c r="E167" s="155"/>
      <c r="F167" s="247" t="e">
        <f>MATCH(INT(C167),Zuteilung!A:A,0)</f>
        <v>#N/A</v>
      </c>
      <c r="G167" s="61" t="e">
        <f>IF(OR(C167&lt;INDEX(Zuteilung!C:C,F167),C167&gt;INDEX(Zuteilung!D:D,F167)),FALSE,TRUE)</f>
        <v>#N/A</v>
      </c>
      <c r="H167" s="60" t="e">
        <f>IF(B167&lt;=Regelungszeit!$F$32,H166+Regelungszeit!$F$28,"")</f>
        <v>#N/A</v>
      </c>
      <c r="I167" s="60"/>
      <c r="J167" s="60"/>
      <c r="K167" s="60"/>
      <c r="L167" s="61" t="e">
        <f t="shared" si="41"/>
        <v>#N/A</v>
      </c>
      <c r="M167" s="106" t="e">
        <f t="shared" si="43"/>
        <v>#N/A</v>
      </c>
      <c r="N167" s="61" t="e">
        <f>IF(M167="","",IF(M167=1,0,IF(M167=1,0,Dateneingabe!$G$10*M167)))</f>
        <v>#N/A</v>
      </c>
      <c r="O167" s="252">
        <f t="shared" si="47"/>
        <v>0</v>
      </c>
      <c r="P167" s="63">
        <f>IF(O167="","",O167*(Dateneingabe!$G$10/100))</f>
        <v>0</v>
      </c>
      <c r="Q167" s="63">
        <f t="shared" si="48"/>
        <v>0</v>
      </c>
      <c r="R167" s="63" t="e">
        <f>IF(C167="","",IF(Dateneingabe!$G$17&lt;40909,Zeitreihe!P167,Zeitreihe!Q167))</f>
        <v>#N/A</v>
      </c>
      <c r="S167" s="68" t="str">
        <f>IF($T$14=0,"",IF(H167="","",IF(E167="","Ist-Arbeit fehlt",IF(L167&gt;Dateneingabe!$G$8,"Ist-Arbeit unplausibel",""))))</f>
        <v/>
      </c>
      <c r="T167" s="30">
        <f t="shared" si="42"/>
        <v>0</v>
      </c>
      <c r="U167" s="30">
        <f t="shared" si="44"/>
        <v>0</v>
      </c>
      <c r="X167" s="80"/>
      <c r="Y167" s="79"/>
      <c r="Z167" s="81"/>
      <c r="AA167" s="81"/>
      <c r="AB167" s="81"/>
      <c r="AC167" s="81"/>
      <c r="AD167" s="81"/>
      <c r="AE167" s="81"/>
      <c r="AF167" s="30" t="e">
        <f t="shared" si="45"/>
        <v>#N/A</v>
      </c>
      <c r="AG167" s="80" t="e">
        <f t="shared" si="49"/>
        <v>#N/A</v>
      </c>
      <c r="AH167" s="79" t="e">
        <f t="shared" si="46"/>
        <v>#N/A</v>
      </c>
      <c r="AI167" s="81" t="e">
        <f>IF(($AH167+AI$15)&lt;Regelungszeit!$W$15,Regelungszeit!$X$14,IF(($AH167+AI$15)&lt;Regelungszeit!$W$16,Regelungszeit!$X$15,IF(($AH167+AI$15)&lt;Regelungszeit!$W$17,Regelungszeit!$X$16,IF(($AH167+AI$15)&lt;Regelungszeit!$W$18,Regelungszeit!$X$17,IF(($AH167+AI$15)&lt;Regelungszeit!$W$19,Regelungszeit!$X$18,IF(($AH167+AI$15)&lt;Regelungszeit!$W$20,Regelungszeit!$X$19,IF(($AH167+AI$15)&lt;Regelungszeit!$W$21,Regelungszeit!$X$20,IF(($AH167+AI$15)&lt;Regelungszeit!$W$22,Regelungszeit!$X$21,IF(($AH167+AI$15)&lt;Regelungszeit!$W$23,Regelungszeit!$X$22,Regelungszeit!$X$23)))))))))</f>
        <v>#N/A</v>
      </c>
      <c r="AJ167" s="81" t="e">
        <f>IF(($AH167+AJ$15)&lt;Regelungszeit!$W$15,Regelungszeit!$X$14,IF(($AH167+AJ$15)&lt;Regelungszeit!$W$16,Regelungszeit!$X$15,IF(($AH167+AJ$15)&lt;Regelungszeit!$W$17,Regelungszeit!$X$16,IF(($AH167+AJ$15)&lt;Regelungszeit!$W$18,Regelungszeit!$X$17,IF(($AH167+AJ$15)&lt;Regelungszeit!$W$19,Regelungszeit!$X$18,IF(($AH167+AJ$15)&lt;Regelungszeit!$W$20,Regelungszeit!$X$19,IF(($AH167+AJ$15)&lt;Regelungszeit!$W$21,Regelungszeit!$X$20,IF(($AH167+AJ$15)&lt;Regelungszeit!$W$22,Regelungszeit!$X$21,IF(($AH167+AJ$15)&lt;Regelungszeit!$W$23,Regelungszeit!$X$22,Regelungszeit!$X$23)))))))))</f>
        <v>#N/A</v>
      </c>
      <c r="AK167" s="81" t="e">
        <f>IF(($AH167+AK$15)&lt;Regelungszeit!$W$15,Regelungszeit!$X$14,IF(($AH167+AK$15)&lt;Regelungszeit!$W$16,Regelungszeit!$X$15,IF(($AH167+AK$15)&lt;Regelungszeit!$W$17,Regelungszeit!$X$16,IF(($AH167+AK$15)&lt;Regelungszeit!$W$18,Regelungszeit!$X$17,IF(($AH167+AK$15)&lt;Regelungszeit!$W$19,Regelungszeit!$X$18,IF(($AH167+AK$15)&lt;Regelungszeit!$W$20,Regelungszeit!$X$19,IF(($AH167+AK$15)&lt;Regelungszeit!$W$21,Regelungszeit!$X$20,IF(($AH167+AK$15)&lt;Regelungszeit!$W$22,Regelungszeit!$X$21,IF(($AH167+AK$15)&lt;Regelungszeit!$W$23,Regelungszeit!$X$22,Regelungszeit!$X$23)))))))))</f>
        <v>#N/A</v>
      </c>
      <c r="AL167" s="81" t="e">
        <f>IF(($AH167+AL$15)&lt;Regelungszeit!$W$15,Regelungszeit!$X$14,IF(($AH167+AL$15)&lt;Regelungszeit!$W$16,Regelungszeit!$X$15,IF(($AH167+AL$15)&lt;Regelungszeit!$W$17,Regelungszeit!$X$16,IF(($AH167+AL$15)&lt;Regelungszeit!$W$18,Regelungszeit!$X$17,IF(($AH167+AL$15)&lt;Regelungszeit!$W$19,Regelungszeit!$X$18,IF(($AH167+AL$15)&lt;Regelungszeit!$W$20,Regelungszeit!$X$19,IF(($AH167+AL$15)&lt;Regelungszeit!$W$21,Regelungszeit!$X$20,IF(($AH167+AL$15)&lt;Regelungszeit!$W$22,Regelungszeit!$X$21,IF(($AH167+AL$15)&lt;Regelungszeit!$W$23,Regelungszeit!$X$22,Regelungszeit!$X$23)))))))))</f>
        <v>#N/A</v>
      </c>
      <c r="AM167" s="81" t="e">
        <f>IF(($AH167+AM$15)&lt;Regelungszeit!$W$15,Regelungszeit!$X$14,IF(($AH167+AM$15)&lt;Regelungszeit!$W$16,Regelungszeit!$X$15,IF(($AH167+AM$15)&lt;Regelungszeit!$W$17,Regelungszeit!$X$16,IF(($AH167+AM$15)&lt;Regelungszeit!$W$18,Regelungszeit!$X$17,IF(($AH167+AM$15)&lt;Regelungszeit!$W$19,Regelungszeit!$X$18,IF(($AH167+AM$15)&lt;Regelungszeit!$W$20,Regelungszeit!$X$19,IF(($AH167+AM$15)&lt;Regelungszeit!$W$21,Regelungszeit!$X$20,IF(($AH167+AM$15)&lt;Regelungszeit!$W$22,Regelungszeit!$X$21,IF(($AH167+AM$15)&lt;Regelungszeit!$W$23,Regelungszeit!$X$22,Regelungszeit!$X$23)))))))))</f>
        <v>#N/A</v>
      </c>
      <c r="AN167" s="81" t="e">
        <f>IF(($AH167+AN$15)&lt;Regelungszeit!$W$15,Regelungszeit!$X$14,IF(($AH167+AN$15)&lt;Regelungszeit!$W$16,Regelungszeit!$X$15,IF(($AH167+AN$15)&lt;Regelungszeit!$W$17,Regelungszeit!$X$16,IF(($AH167+AN$15)&lt;Regelungszeit!$W$18,Regelungszeit!$X$17,IF(($AH167+AN$15)&lt;Regelungszeit!$W$19,Regelungszeit!$X$18,IF(($AH167+AN$15)&lt;Regelungszeit!$W$20,Regelungszeit!$X$19,IF(($AH167+AN$15)&lt;Regelungszeit!$W$21,Regelungszeit!$X$20,IF(($AH167+AN$15)&lt;Regelungszeit!$W$22,Regelungszeit!$X$21,IF(($AH167+AN$15)&lt;Regelungszeit!$W$23,Regelungszeit!$X$22,Regelungszeit!$X$23)))))))))</f>
        <v>#N/A</v>
      </c>
      <c r="AO167" s="81" t="e">
        <f>IF(($AH167+AO$15)&lt;Regelungszeit!$W$15,Regelungszeit!$X$14,IF(($AH167+AO$15)&lt;Regelungszeit!$W$16,Regelungszeit!$X$15,IF(($AH167+AO$15)&lt;Regelungszeit!$W$17,Regelungszeit!$X$16,IF(($AH167+AO$15)&lt;Regelungszeit!$W$18,Regelungszeit!$X$17,IF(($AH167+AO$15)&lt;Regelungszeit!$W$19,Regelungszeit!$X$18,IF(($AH167+AO$15)&lt;Regelungszeit!$W$20,Regelungszeit!$X$19,IF(($AH167+AO$15)&lt;Regelungszeit!$W$21,Regelungszeit!$X$20,IF(($AH167+AO$15)&lt;Regelungszeit!$W$22,Regelungszeit!$X$21,IF(($AH167+AO$15)&lt;Regelungszeit!$W$23,Regelungszeit!$X$22,Regelungszeit!$X$23)))))))))</f>
        <v>#N/A</v>
      </c>
      <c r="AP167" s="81" t="e">
        <f>IF(($AH167+AP$15)&lt;Regelungszeit!$W$15,Regelungszeit!$X$14,IF(($AH167+AP$15)&lt;Regelungszeit!$W$16,Regelungszeit!$X$15,IF(($AH167+AP$15)&lt;Regelungszeit!$W$17,Regelungszeit!$X$16,IF(($AH167+AP$15)&lt;Regelungszeit!$W$18,Regelungszeit!$X$17,IF(($AH167+AP$15)&lt;Regelungszeit!$W$19,Regelungszeit!$X$18,IF(($AH167+AP$15)&lt;Regelungszeit!$W$20,Regelungszeit!$X$19,IF(($AH167+AP$15)&lt;Regelungszeit!$W$21,Regelungszeit!$X$20,IF(($AH167+AP$15)&lt;Regelungszeit!$W$22,Regelungszeit!$X$21,IF(($AH167+AP$15)&lt;Regelungszeit!$W$23,Regelungszeit!$X$22,Regelungszeit!$X$23)))))))))</f>
        <v>#N/A</v>
      </c>
      <c r="AQ167" s="81" t="e">
        <f>IF(($AH167+AQ$15)&lt;Regelungszeit!$W$15,Regelungszeit!$X$14,IF(($AH167+AQ$15)&lt;Regelungszeit!$W$16,Regelungszeit!$X$15,IF(($AH167+AQ$15)&lt;Regelungszeit!$W$17,Regelungszeit!$X$16,IF(($AH167+AQ$15)&lt;Regelungszeit!$W$18,Regelungszeit!$X$17,IF(($AH167+AQ$15)&lt;Regelungszeit!$W$19,Regelungszeit!$X$18,IF(($AH167+AQ$15)&lt;Regelungszeit!$W$20,Regelungszeit!$X$19,IF(($AH167+AQ$15)&lt;Regelungszeit!$W$21,Regelungszeit!$X$20,IF(($AH167+AQ$15)&lt;Regelungszeit!$W$22,Regelungszeit!$X$21,IF(($AH167+AQ$15)&lt;Regelungszeit!$W$23,Regelungszeit!$X$22,Regelungszeit!$X$23)))))))))</f>
        <v>#N/A</v>
      </c>
      <c r="AR167" s="81" t="e">
        <f>IF(($AH167+AR$15)&lt;Regelungszeit!$W$15,Regelungszeit!$X$14,IF(($AH167+AR$15)&lt;Regelungszeit!$W$16,Regelungszeit!$X$15,IF(($AH167+AR$15)&lt;Regelungszeit!$W$17,Regelungszeit!$X$16,IF(($AH167+AR$15)&lt;Regelungszeit!$W$18,Regelungszeit!$X$17,IF(($AH167+AR$15)&lt;Regelungszeit!$W$19,Regelungszeit!$X$18,IF(($AH167+AR$15)&lt;Regelungszeit!$W$20,Regelungszeit!$X$19,IF(($AH167+AR$15)&lt;Regelungszeit!$W$21,Regelungszeit!$X$20,IF(($AH167+AR$15)&lt;Regelungszeit!$W$22,Regelungszeit!$X$21,IF(($AH167+AR$15)&lt;Regelungszeit!$W$23,Regelungszeit!$X$22,Regelungszeit!$X$23)))))))))</f>
        <v>#N/A</v>
      </c>
      <c r="AS167" s="81" t="e">
        <f>IF(($AH167+AS$15)&lt;Regelungszeit!$W$15,Regelungszeit!$X$14,IF(($AH167+AS$15)&lt;Regelungszeit!$W$16,Regelungszeit!$X$15,IF(($AH167+AS$15)&lt;Regelungszeit!$W$17,Regelungszeit!$X$16,IF(($AH167+AS$15)&lt;Regelungszeit!$W$18,Regelungszeit!$X$17,IF(($AH167+AS$15)&lt;Regelungszeit!$W$19,Regelungszeit!$X$18,IF(($AH167+AS$15)&lt;Regelungszeit!$W$20,Regelungszeit!$X$19,IF(($AH167+AS$15)&lt;Regelungszeit!$W$21,Regelungszeit!$X$20,IF(($AH167+AS$15)&lt;Regelungszeit!$W$22,Regelungszeit!$X$21,IF(($AH167+AS$15)&lt;Regelungszeit!$W$23,Regelungszeit!$X$22,Regelungszeit!$X$23)))))))))</f>
        <v>#N/A</v>
      </c>
      <c r="AT167" s="81" t="e">
        <f>IF(($AH167+AT$15)&lt;Regelungszeit!$W$15,Regelungszeit!$X$14,IF(($AH167+AT$15)&lt;Regelungszeit!$W$16,Regelungszeit!$X$15,IF(($AH167+AT$15)&lt;Regelungszeit!$W$17,Regelungszeit!$X$16,IF(($AH167+AT$15)&lt;Regelungszeit!$W$18,Regelungszeit!$X$17,IF(($AH167+AT$15)&lt;Regelungszeit!$W$19,Regelungszeit!$X$18,IF(($AH167+AT$15)&lt;Regelungszeit!$W$20,Regelungszeit!$X$19,IF(($AH167+AT$15)&lt;Regelungszeit!$W$21,Regelungszeit!$X$20,IF(($AH167+AT$15)&lt;Regelungszeit!$W$22,Regelungszeit!$X$21,IF(($AH167+AT$15)&lt;Regelungszeit!$W$23,Regelungszeit!$X$22,Regelungszeit!$X$23)))))))))</f>
        <v>#N/A</v>
      </c>
      <c r="AU167" s="81" t="e">
        <f>IF(($AH167+AU$15)&lt;Regelungszeit!$W$15,Regelungszeit!$X$14,IF(($AH167+AU$15)&lt;Regelungszeit!$W$16,Regelungszeit!$X$15,IF(($AH167+AU$15)&lt;Regelungszeit!$W$17,Regelungszeit!$X$16,IF(($AH167+AU$15)&lt;Regelungszeit!$W$18,Regelungszeit!$X$17,IF(($AH167+AU$15)&lt;Regelungszeit!$W$19,Regelungszeit!$X$18,IF(($AH167+AU$15)&lt;Regelungszeit!$W$20,Regelungszeit!$X$19,IF(($AH167+AU$15)&lt;Regelungszeit!$W$21,Regelungszeit!$X$20,IF(($AH167+AU$15)&lt;Regelungszeit!$W$22,Regelungszeit!$X$21,IF(($AH167+AU$15)&lt;Regelungszeit!$W$23,Regelungszeit!$X$22,Regelungszeit!$X$23)))))))))</f>
        <v>#N/A</v>
      </c>
      <c r="AV167" s="81" t="e">
        <f>IF(($AH167+AV$15)&lt;Regelungszeit!$W$15,Regelungszeit!$X$14,IF(($AH167+AV$15)&lt;Regelungszeit!$W$16,Regelungszeit!$X$15,IF(($AH167+AV$15)&lt;Regelungszeit!$W$17,Regelungszeit!$X$16,IF(($AH167+AV$15)&lt;Regelungszeit!$W$18,Regelungszeit!$X$17,IF(($AH167+AV$15)&lt;Regelungszeit!$W$19,Regelungszeit!$X$18,IF(($AH167+AV$15)&lt;Regelungszeit!$W$20,Regelungszeit!$X$19,IF(($AH167+AV$15)&lt;Regelungszeit!$W$21,Regelungszeit!$X$20,IF(($AH167+AV$15)&lt;Regelungszeit!$W$22,Regelungszeit!$X$21,IF(($AH167+AV$15)&lt;Regelungszeit!$W$23,Regelungszeit!$X$22,Regelungszeit!$X$23)))))))))</f>
        <v>#N/A</v>
      </c>
      <c r="AW167" s="81" t="e">
        <f>IF(($AH167+AW$15)&lt;Regelungszeit!$W$15,Regelungszeit!$X$14,IF(($AH167+AW$15)&lt;Regelungszeit!$W$16,Regelungszeit!$X$15,IF(($AH167+AW$15)&lt;Regelungszeit!$W$17,Regelungszeit!$X$16,IF(($AH167+AW$15)&lt;Regelungszeit!$W$18,Regelungszeit!$X$17,IF(($AH167+AW$15)&lt;Regelungszeit!$W$19,Regelungszeit!$X$18,IF(($AH167+AW$15)&lt;Regelungszeit!$W$20,Regelungszeit!$X$19,IF(($AH167+AW$15)&lt;Regelungszeit!$W$21,Regelungszeit!$X$20,IF(($AH167+AW$15)&lt;Regelungszeit!$W$22,Regelungszeit!$X$21,IF(($AH167+AW$15)&lt;Regelungszeit!$W$23,Regelungszeit!$X$22,Regelungszeit!$X$23)))))))))</f>
        <v>#N/A</v>
      </c>
      <c r="AX167" s="82" t="e">
        <f t="shared" si="50"/>
        <v>#N/A</v>
      </c>
    </row>
    <row r="168" spans="1:50">
      <c r="A168" s="56" t="e">
        <f>IF(B168=Regelungszeit!$F$31,"Ende Regelung",IF(B168=Regelungszeit!$F$32,"Ende Hochfahrrampe",""))</f>
        <v>#N/A</v>
      </c>
      <c r="B168" s="57">
        <v>154</v>
      </c>
      <c r="C168" s="58" t="e">
        <f t="shared" si="34"/>
        <v>#N/A</v>
      </c>
      <c r="D168" s="59" t="e">
        <f t="shared" si="35"/>
        <v>#N/A</v>
      </c>
      <c r="E168" s="155"/>
      <c r="F168" s="247" t="e">
        <f>MATCH(INT(C168),Zuteilung!A:A,0)</f>
        <v>#N/A</v>
      </c>
      <c r="G168" s="61" t="e">
        <f>IF(OR(C168&lt;INDEX(Zuteilung!C:C,F168),C168&gt;INDEX(Zuteilung!D:D,F168)),FALSE,TRUE)</f>
        <v>#N/A</v>
      </c>
      <c r="H168" s="60" t="e">
        <f>IF(B168&lt;=Regelungszeit!$F$32,H167+Regelungszeit!$F$28,"")</f>
        <v>#N/A</v>
      </c>
      <c r="I168" s="60"/>
      <c r="J168" s="60"/>
      <c r="K168" s="60"/>
      <c r="L168" s="61" t="e">
        <f t="shared" si="41"/>
        <v>#N/A</v>
      </c>
      <c r="M168" s="106" t="e">
        <f t="shared" si="43"/>
        <v>#N/A</v>
      </c>
      <c r="N168" s="61" t="e">
        <f>IF(M168="","",IF(M168=1,0,IF(M168=1,0,Dateneingabe!$G$10*M168)))</f>
        <v>#N/A</v>
      </c>
      <c r="O168" s="252">
        <f t="shared" si="47"/>
        <v>0</v>
      </c>
      <c r="P168" s="63">
        <f>IF(O168="","",O168*(Dateneingabe!$G$10/100))</f>
        <v>0</v>
      </c>
      <c r="Q168" s="63">
        <f t="shared" si="48"/>
        <v>0</v>
      </c>
      <c r="R168" s="63" t="e">
        <f>IF(C168="","",IF(Dateneingabe!$G$17&lt;40909,Zeitreihe!P168,Zeitreihe!Q168))</f>
        <v>#N/A</v>
      </c>
      <c r="S168" s="68" t="str">
        <f>IF($T$14=0,"",IF(H168="","",IF(E168="","Ist-Arbeit fehlt",IF(L168&gt;Dateneingabe!$G$8,"Ist-Arbeit unplausibel",""))))</f>
        <v/>
      </c>
      <c r="T168" s="30">
        <f t="shared" si="42"/>
        <v>0</v>
      </c>
      <c r="U168" s="30">
        <f t="shared" si="44"/>
        <v>0</v>
      </c>
      <c r="X168" s="80"/>
      <c r="Y168" s="79"/>
      <c r="Z168" s="81"/>
      <c r="AA168" s="81"/>
      <c r="AB168" s="81"/>
      <c r="AC168" s="81"/>
      <c r="AD168" s="81"/>
      <c r="AE168" s="81"/>
      <c r="AF168" s="30" t="e">
        <f t="shared" si="45"/>
        <v>#N/A</v>
      </c>
      <c r="AG168" s="80" t="e">
        <f t="shared" si="49"/>
        <v>#N/A</v>
      </c>
      <c r="AH168" s="79" t="e">
        <f t="shared" si="46"/>
        <v>#N/A</v>
      </c>
      <c r="AI168" s="81" t="e">
        <f>IF(($AH168+AI$15)&lt;Regelungszeit!$W$15,Regelungszeit!$X$14,IF(($AH168+AI$15)&lt;Regelungszeit!$W$16,Regelungszeit!$X$15,IF(($AH168+AI$15)&lt;Regelungszeit!$W$17,Regelungszeit!$X$16,IF(($AH168+AI$15)&lt;Regelungszeit!$W$18,Regelungszeit!$X$17,IF(($AH168+AI$15)&lt;Regelungszeit!$W$19,Regelungszeit!$X$18,IF(($AH168+AI$15)&lt;Regelungszeit!$W$20,Regelungszeit!$X$19,IF(($AH168+AI$15)&lt;Regelungszeit!$W$21,Regelungszeit!$X$20,IF(($AH168+AI$15)&lt;Regelungszeit!$W$22,Regelungszeit!$X$21,IF(($AH168+AI$15)&lt;Regelungszeit!$W$23,Regelungszeit!$X$22,Regelungszeit!$X$23)))))))))</f>
        <v>#N/A</v>
      </c>
      <c r="AJ168" s="81" t="e">
        <f>IF(($AH168+AJ$15)&lt;Regelungszeit!$W$15,Regelungszeit!$X$14,IF(($AH168+AJ$15)&lt;Regelungszeit!$W$16,Regelungszeit!$X$15,IF(($AH168+AJ$15)&lt;Regelungszeit!$W$17,Regelungszeit!$X$16,IF(($AH168+AJ$15)&lt;Regelungszeit!$W$18,Regelungszeit!$X$17,IF(($AH168+AJ$15)&lt;Regelungszeit!$W$19,Regelungszeit!$X$18,IF(($AH168+AJ$15)&lt;Regelungszeit!$W$20,Regelungszeit!$X$19,IF(($AH168+AJ$15)&lt;Regelungszeit!$W$21,Regelungszeit!$X$20,IF(($AH168+AJ$15)&lt;Regelungszeit!$W$22,Regelungszeit!$X$21,IF(($AH168+AJ$15)&lt;Regelungszeit!$W$23,Regelungszeit!$X$22,Regelungszeit!$X$23)))))))))</f>
        <v>#N/A</v>
      </c>
      <c r="AK168" s="81" t="e">
        <f>IF(($AH168+AK$15)&lt;Regelungszeit!$W$15,Regelungszeit!$X$14,IF(($AH168+AK$15)&lt;Regelungszeit!$W$16,Regelungszeit!$X$15,IF(($AH168+AK$15)&lt;Regelungszeit!$W$17,Regelungszeit!$X$16,IF(($AH168+AK$15)&lt;Regelungszeit!$W$18,Regelungszeit!$X$17,IF(($AH168+AK$15)&lt;Regelungszeit!$W$19,Regelungszeit!$X$18,IF(($AH168+AK$15)&lt;Regelungszeit!$W$20,Regelungszeit!$X$19,IF(($AH168+AK$15)&lt;Regelungszeit!$W$21,Regelungszeit!$X$20,IF(($AH168+AK$15)&lt;Regelungszeit!$W$22,Regelungszeit!$X$21,IF(($AH168+AK$15)&lt;Regelungszeit!$W$23,Regelungszeit!$X$22,Regelungszeit!$X$23)))))))))</f>
        <v>#N/A</v>
      </c>
      <c r="AL168" s="81" t="e">
        <f>IF(($AH168+AL$15)&lt;Regelungszeit!$W$15,Regelungszeit!$X$14,IF(($AH168+AL$15)&lt;Regelungszeit!$W$16,Regelungszeit!$X$15,IF(($AH168+AL$15)&lt;Regelungszeit!$W$17,Regelungszeit!$X$16,IF(($AH168+AL$15)&lt;Regelungszeit!$W$18,Regelungszeit!$X$17,IF(($AH168+AL$15)&lt;Regelungszeit!$W$19,Regelungszeit!$X$18,IF(($AH168+AL$15)&lt;Regelungszeit!$W$20,Regelungszeit!$X$19,IF(($AH168+AL$15)&lt;Regelungszeit!$W$21,Regelungszeit!$X$20,IF(($AH168+AL$15)&lt;Regelungszeit!$W$22,Regelungszeit!$X$21,IF(($AH168+AL$15)&lt;Regelungszeit!$W$23,Regelungszeit!$X$22,Regelungszeit!$X$23)))))))))</f>
        <v>#N/A</v>
      </c>
      <c r="AM168" s="81" t="e">
        <f>IF(($AH168+AM$15)&lt;Regelungszeit!$W$15,Regelungszeit!$X$14,IF(($AH168+AM$15)&lt;Regelungszeit!$W$16,Regelungszeit!$X$15,IF(($AH168+AM$15)&lt;Regelungszeit!$W$17,Regelungszeit!$X$16,IF(($AH168+AM$15)&lt;Regelungszeit!$W$18,Regelungszeit!$X$17,IF(($AH168+AM$15)&lt;Regelungszeit!$W$19,Regelungszeit!$X$18,IF(($AH168+AM$15)&lt;Regelungszeit!$W$20,Regelungszeit!$X$19,IF(($AH168+AM$15)&lt;Regelungszeit!$W$21,Regelungszeit!$X$20,IF(($AH168+AM$15)&lt;Regelungszeit!$W$22,Regelungszeit!$X$21,IF(($AH168+AM$15)&lt;Regelungszeit!$W$23,Regelungszeit!$X$22,Regelungszeit!$X$23)))))))))</f>
        <v>#N/A</v>
      </c>
      <c r="AN168" s="81" t="e">
        <f>IF(($AH168+AN$15)&lt;Regelungszeit!$W$15,Regelungszeit!$X$14,IF(($AH168+AN$15)&lt;Regelungszeit!$W$16,Regelungszeit!$X$15,IF(($AH168+AN$15)&lt;Regelungszeit!$W$17,Regelungszeit!$X$16,IF(($AH168+AN$15)&lt;Regelungszeit!$W$18,Regelungszeit!$X$17,IF(($AH168+AN$15)&lt;Regelungszeit!$W$19,Regelungszeit!$X$18,IF(($AH168+AN$15)&lt;Regelungszeit!$W$20,Regelungszeit!$X$19,IF(($AH168+AN$15)&lt;Regelungszeit!$W$21,Regelungszeit!$X$20,IF(($AH168+AN$15)&lt;Regelungszeit!$W$22,Regelungszeit!$X$21,IF(($AH168+AN$15)&lt;Regelungszeit!$W$23,Regelungszeit!$X$22,Regelungszeit!$X$23)))))))))</f>
        <v>#N/A</v>
      </c>
      <c r="AO168" s="81" t="e">
        <f>IF(($AH168+AO$15)&lt;Regelungszeit!$W$15,Regelungszeit!$X$14,IF(($AH168+AO$15)&lt;Regelungszeit!$W$16,Regelungszeit!$X$15,IF(($AH168+AO$15)&lt;Regelungszeit!$W$17,Regelungszeit!$X$16,IF(($AH168+AO$15)&lt;Regelungszeit!$W$18,Regelungszeit!$X$17,IF(($AH168+AO$15)&lt;Regelungszeit!$W$19,Regelungszeit!$X$18,IF(($AH168+AO$15)&lt;Regelungszeit!$W$20,Regelungszeit!$X$19,IF(($AH168+AO$15)&lt;Regelungszeit!$W$21,Regelungszeit!$X$20,IF(($AH168+AO$15)&lt;Regelungszeit!$W$22,Regelungszeit!$X$21,IF(($AH168+AO$15)&lt;Regelungszeit!$W$23,Regelungszeit!$X$22,Regelungszeit!$X$23)))))))))</f>
        <v>#N/A</v>
      </c>
      <c r="AP168" s="81" t="e">
        <f>IF(($AH168+AP$15)&lt;Regelungszeit!$W$15,Regelungszeit!$X$14,IF(($AH168+AP$15)&lt;Regelungszeit!$W$16,Regelungszeit!$X$15,IF(($AH168+AP$15)&lt;Regelungszeit!$W$17,Regelungszeit!$X$16,IF(($AH168+AP$15)&lt;Regelungszeit!$W$18,Regelungszeit!$X$17,IF(($AH168+AP$15)&lt;Regelungszeit!$W$19,Regelungszeit!$X$18,IF(($AH168+AP$15)&lt;Regelungszeit!$W$20,Regelungszeit!$X$19,IF(($AH168+AP$15)&lt;Regelungszeit!$W$21,Regelungszeit!$X$20,IF(($AH168+AP$15)&lt;Regelungszeit!$W$22,Regelungszeit!$X$21,IF(($AH168+AP$15)&lt;Regelungszeit!$W$23,Regelungszeit!$X$22,Regelungszeit!$X$23)))))))))</f>
        <v>#N/A</v>
      </c>
      <c r="AQ168" s="81" t="e">
        <f>IF(($AH168+AQ$15)&lt;Regelungszeit!$W$15,Regelungszeit!$X$14,IF(($AH168+AQ$15)&lt;Regelungszeit!$W$16,Regelungszeit!$X$15,IF(($AH168+AQ$15)&lt;Regelungszeit!$W$17,Regelungszeit!$X$16,IF(($AH168+AQ$15)&lt;Regelungszeit!$W$18,Regelungszeit!$X$17,IF(($AH168+AQ$15)&lt;Regelungszeit!$W$19,Regelungszeit!$X$18,IF(($AH168+AQ$15)&lt;Regelungszeit!$W$20,Regelungszeit!$X$19,IF(($AH168+AQ$15)&lt;Regelungszeit!$W$21,Regelungszeit!$X$20,IF(($AH168+AQ$15)&lt;Regelungszeit!$W$22,Regelungszeit!$X$21,IF(($AH168+AQ$15)&lt;Regelungszeit!$W$23,Regelungszeit!$X$22,Regelungszeit!$X$23)))))))))</f>
        <v>#N/A</v>
      </c>
      <c r="AR168" s="81" t="e">
        <f>IF(($AH168+AR$15)&lt;Regelungszeit!$W$15,Regelungszeit!$X$14,IF(($AH168+AR$15)&lt;Regelungszeit!$W$16,Regelungszeit!$X$15,IF(($AH168+AR$15)&lt;Regelungszeit!$W$17,Regelungszeit!$X$16,IF(($AH168+AR$15)&lt;Regelungszeit!$W$18,Regelungszeit!$X$17,IF(($AH168+AR$15)&lt;Regelungszeit!$W$19,Regelungszeit!$X$18,IF(($AH168+AR$15)&lt;Regelungszeit!$W$20,Regelungszeit!$X$19,IF(($AH168+AR$15)&lt;Regelungszeit!$W$21,Regelungszeit!$X$20,IF(($AH168+AR$15)&lt;Regelungszeit!$W$22,Regelungszeit!$X$21,IF(($AH168+AR$15)&lt;Regelungszeit!$W$23,Regelungszeit!$X$22,Regelungszeit!$X$23)))))))))</f>
        <v>#N/A</v>
      </c>
      <c r="AS168" s="81" t="e">
        <f>IF(($AH168+AS$15)&lt;Regelungszeit!$W$15,Regelungszeit!$X$14,IF(($AH168+AS$15)&lt;Regelungszeit!$W$16,Regelungszeit!$X$15,IF(($AH168+AS$15)&lt;Regelungszeit!$W$17,Regelungszeit!$X$16,IF(($AH168+AS$15)&lt;Regelungszeit!$W$18,Regelungszeit!$X$17,IF(($AH168+AS$15)&lt;Regelungszeit!$W$19,Regelungszeit!$X$18,IF(($AH168+AS$15)&lt;Regelungszeit!$W$20,Regelungszeit!$X$19,IF(($AH168+AS$15)&lt;Regelungszeit!$W$21,Regelungszeit!$X$20,IF(($AH168+AS$15)&lt;Regelungszeit!$W$22,Regelungszeit!$X$21,IF(($AH168+AS$15)&lt;Regelungszeit!$W$23,Regelungszeit!$X$22,Regelungszeit!$X$23)))))))))</f>
        <v>#N/A</v>
      </c>
      <c r="AT168" s="81" t="e">
        <f>IF(($AH168+AT$15)&lt;Regelungszeit!$W$15,Regelungszeit!$X$14,IF(($AH168+AT$15)&lt;Regelungszeit!$W$16,Regelungszeit!$X$15,IF(($AH168+AT$15)&lt;Regelungszeit!$W$17,Regelungszeit!$X$16,IF(($AH168+AT$15)&lt;Regelungszeit!$W$18,Regelungszeit!$X$17,IF(($AH168+AT$15)&lt;Regelungszeit!$W$19,Regelungszeit!$X$18,IF(($AH168+AT$15)&lt;Regelungszeit!$W$20,Regelungszeit!$X$19,IF(($AH168+AT$15)&lt;Regelungszeit!$W$21,Regelungszeit!$X$20,IF(($AH168+AT$15)&lt;Regelungszeit!$W$22,Regelungszeit!$X$21,IF(($AH168+AT$15)&lt;Regelungszeit!$W$23,Regelungszeit!$X$22,Regelungszeit!$X$23)))))))))</f>
        <v>#N/A</v>
      </c>
      <c r="AU168" s="81" t="e">
        <f>IF(($AH168+AU$15)&lt;Regelungszeit!$W$15,Regelungszeit!$X$14,IF(($AH168+AU$15)&lt;Regelungszeit!$W$16,Regelungszeit!$X$15,IF(($AH168+AU$15)&lt;Regelungszeit!$W$17,Regelungszeit!$X$16,IF(($AH168+AU$15)&lt;Regelungszeit!$W$18,Regelungszeit!$X$17,IF(($AH168+AU$15)&lt;Regelungszeit!$W$19,Regelungszeit!$X$18,IF(($AH168+AU$15)&lt;Regelungszeit!$W$20,Regelungszeit!$X$19,IF(($AH168+AU$15)&lt;Regelungszeit!$W$21,Regelungszeit!$X$20,IF(($AH168+AU$15)&lt;Regelungszeit!$W$22,Regelungszeit!$X$21,IF(($AH168+AU$15)&lt;Regelungszeit!$W$23,Regelungszeit!$X$22,Regelungszeit!$X$23)))))))))</f>
        <v>#N/A</v>
      </c>
      <c r="AV168" s="81" t="e">
        <f>IF(($AH168+AV$15)&lt;Regelungszeit!$W$15,Regelungszeit!$X$14,IF(($AH168+AV$15)&lt;Regelungszeit!$W$16,Regelungszeit!$X$15,IF(($AH168+AV$15)&lt;Regelungszeit!$W$17,Regelungszeit!$X$16,IF(($AH168+AV$15)&lt;Regelungszeit!$W$18,Regelungszeit!$X$17,IF(($AH168+AV$15)&lt;Regelungszeit!$W$19,Regelungszeit!$X$18,IF(($AH168+AV$15)&lt;Regelungszeit!$W$20,Regelungszeit!$X$19,IF(($AH168+AV$15)&lt;Regelungszeit!$W$21,Regelungszeit!$X$20,IF(($AH168+AV$15)&lt;Regelungszeit!$W$22,Regelungszeit!$X$21,IF(($AH168+AV$15)&lt;Regelungszeit!$W$23,Regelungszeit!$X$22,Regelungszeit!$X$23)))))))))</f>
        <v>#N/A</v>
      </c>
      <c r="AW168" s="81" t="e">
        <f>IF(($AH168+AW$15)&lt;Regelungszeit!$W$15,Regelungszeit!$X$14,IF(($AH168+AW$15)&lt;Regelungszeit!$W$16,Regelungszeit!$X$15,IF(($AH168+AW$15)&lt;Regelungszeit!$W$17,Regelungszeit!$X$16,IF(($AH168+AW$15)&lt;Regelungszeit!$W$18,Regelungszeit!$X$17,IF(($AH168+AW$15)&lt;Regelungszeit!$W$19,Regelungszeit!$X$18,IF(($AH168+AW$15)&lt;Regelungszeit!$W$20,Regelungszeit!$X$19,IF(($AH168+AW$15)&lt;Regelungszeit!$W$21,Regelungszeit!$X$20,IF(($AH168+AW$15)&lt;Regelungszeit!$W$22,Regelungszeit!$X$21,IF(($AH168+AW$15)&lt;Regelungszeit!$W$23,Regelungszeit!$X$22,Regelungszeit!$X$23)))))))))</f>
        <v>#N/A</v>
      </c>
      <c r="AX168" s="82" t="e">
        <f t="shared" si="50"/>
        <v>#N/A</v>
      </c>
    </row>
    <row r="169" spans="1:50">
      <c r="A169" s="56" t="e">
        <f>IF(B169=Regelungszeit!$F$31,"Ende Regelung",IF(B169=Regelungszeit!$F$32,"Ende Hochfahrrampe",""))</f>
        <v>#N/A</v>
      </c>
      <c r="B169" s="57">
        <v>155</v>
      </c>
      <c r="C169" s="58" t="e">
        <f t="shared" si="34"/>
        <v>#N/A</v>
      </c>
      <c r="D169" s="59" t="e">
        <f t="shared" si="35"/>
        <v>#N/A</v>
      </c>
      <c r="E169" s="155"/>
      <c r="F169" s="247" t="e">
        <f>MATCH(INT(C169),Zuteilung!A:A,0)</f>
        <v>#N/A</v>
      </c>
      <c r="G169" s="61" t="e">
        <f>IF(OR(C169&lt;INDEX(Zuteilung!C:C,F169),C169&gt;INDEX(Zuteilung!D:D,F169)),FALSE,TRUE)</f>
        <v>#N/A</v>
      </c>
      <c r="H169" s="60" t="e">
        <f>IF(B169&lt;=Regelungszeit!$F$32,H168+Regelungszeit!$F$28,"")</f>
        <v>#N/A</v>
      </c>
      <c r="I169" s="60"/>
      <c r="J169" s="60"/>
      <c r="K169" s="60"/>
      <c r="L169" s="61" t="e">
        <f t="shared" si="41"/>
        <v>#N/A</v>
      </c>
      <c r="M169" s="106" t="e">
        <f t="shared" si="43"/>
        <v>#N/A</v>
      </c>
      <c r="N169" s="61" t="e">
        <f>IF(M169="","",IF(M169=1,0,IF(M169=1,0,Dateneingabe!$G$10*M169)))</f>
        <v>#N/A</v>
      </c>
      <c r="O169" s="252">
        <f t="shared" si="47"/>
        <v>0</v>
      </c>
      <c r="P169" s="63">
        <f>IF(O169="","",O169*(Dateneingabe!$G$10/100))</f>
        <v>0</v>
      </c>
      <c r="Q169" s="63">
        <f t="shared" si="48"/>
        <v>0</v>
      </c>
      <c r="R169" s="63" t="e">
        <f>IF(C169="","",IF(Dateneingabe!$G$17&lt;40909,Zeitreihe!P169,Zeitreihe!Q169))</f>
        <v>#N/A</v>
      </c>
      <c r="S169" s="68" t="str">
        <f>IF($T$14=0,"",IF(H169="","",IF(E169="","Ist-Arbeit fehlt",IF(L169&gt;Dateneingabe!$G$8,"Ist-Arbeit unplausibel",""))))</f>
        <v/>
      </c>
      <c r="T169" s="30">
        <f t="shared" si="42"/>
        <v>0</v>
      </c>
      <c r="U169" s="30">
        <f t="shared" si="44"/>
        <v>0</v>
      </c>
      <c r="X169" s="80"/>
      <c r="Y169" s="79"/>
      <c r="Z169" s="81"/>
      <c r="AA169" s="81"/>
      <c r="AB169" s="81"/>
      <c r="AC169" s="81"/>
      <c r="AD169" s="81"/>
      <c r="AE169" s="81"/>
      <c r="AF169" s="30" t="e">
        <f t="shared" si="45"/>
        <v>#N/A</v>
      </c>
      <c r="AG169" s="80" t="e">
        <f t="shared" si="49"/>
        <v>#N/A</v>
      </c>
      <c r="AH169" s="79" t="e">
        <f t="shared" si="46"/>
        <v>#N/A</v>
      </c>
      <c r="AI169" s="81" t="e">
        <f>IF(($AH169+AI$15)&lt;Regelungszeit!$W$15,Regelungszeit!$X$14,IF(($AH169+AI$15)&lt;Regelungszeit!$W$16,Regelungszeit!$X$15,IF(($AH169+AI$15)&lt;Regelungszeit!$W$17,Regelungszeit!$X$16,IF(($AH169+AI$15)&lt;Regelungszeit!$W$18,Regelungszeit!$X$17,IF(($AH169+AI$15)&lt;Regelungszeit!$W$19,Regelungszeit!$X$18,IF(($AH169+AI$15)&lt;Regelungszeit!$W$20,Regelungszeit!$X$19,IF(($AH169+AI$15)&lt;Regelungszeit!$W$21,Regelungszeit!$X$20,IF(($AH169+AI$15)&lt;Regelungszeit!$W$22,Regelungszeit!$X$21,IF(($AH169+AI$15)&lt;Regelungszeit!$W$23,Regelungszeit!$X$22,Regelungszeit!$X$23)))))))))</f>
        <v>#N/A</v>
      </c>
      <c r="AJ169" s="81" t="e">
        <f>IF(($AH169+AJ$15)&lt;Regelungszeit!$W$15,Regelungszeit!$X$14,IF(($AH169+AJ$15)&lt;Regelungszeit!$W$16,Regelungszeit!$X$15,IF(($AH169+AJ$15)&lt;Regelungszeit!$W$17,Regelungszeit!$X$16,IF(($AH169+AJ$15)&lt;Regelungszeit!$W$18,Regelungszeit!$X$17,IF(($AH169+AJ$15)&lt;Regelungszeit!$W$19,Regelungszeit!$X$18,IF(($AH169+AJ$15)&lt;Regelungszeit!$W$20,Regelungszeit!$X$19,IF(($AH169+AJ$15)&lt;Regelungszeit!$W$21,Regelungszeit!$X$20,IF(($AH169+AJ$15)&lt;Regelungszeit!$W$22,Regelungszeit!$X$21,IF(($AH169+AJ$15)&lt;Regelungszeit!$W$23,Regelungszeit!$X$22,Regelungszeit!$X$23)))))))))</f>
        <v>#N/A</v>
      </c>
      <c r="AK169" s="81" t="e">
        <f>IF(($AH169+AK$15)&lt;Regelungszeit!$W$15,Regelungszeit!$X$14,IF(($AH169+AK$15)&lt;Regelungszeit!$W$16,Regelungszeit!$X$15,IF(($AH169+AK$15)&lt;Regelungszeit!$W$17,Regelungszeit!$X$16,IF(($AH169+AK$15)&lt;Regelungszeit!$W$18,Regelungszeit!$X$17,IF(($AH169+AK$15)&lt;Regelungszeit!$W$19,Regelungszeit!$X$18,IF(($AH169+AK$15)&lt;Regelungszeit!$W$20,Regelungszeit!$X$19,IF(($AH169+AK$15)&lt;Regelungszeit!$W$21,Regelungszeit!$X$20,IF(($AH169+AK$15)&lt;Regelungszeit!$W$22,Regelungszeit!$X$21,IF(($AH169+AK$15)&lt;Regelungszeit!$W$23,Regelungszeit!$X$22,Regelungszeit!$X$23)))))))))</f>
        <v>#N/A</v>
      </c>
      <c r="AL169" s="81" t="e">
        <f>IF(($AH169+AL$15)&lt;Regelungszeit!$W$15,Regelungszeit!$X$14,IF(($AH169+AL$15)&lt;Regelungszeit!$W$16,Regelungszeit!$X$15,IF(($AH169+AL$15)&lt;Regelungszeit!$W$17,Regelungszeit!$X$16,IF(($AH169+AL$15)&lt;Regelungszeit!$W$18,Regelungszeit!$X$17,IF(($AH169+AL$15)&lt;Regelungszeit!$W$19,Regelungszeit!$X$18,IF(($AH169+AL$15)&lt;Regelungszeit!$W$20,Regelungszeit!$X$19,IF(($AH169+AL$15)&lt;Regelungszeit!$W$21,Regelungszeit!$X$20,IF(($AH169+AL$15)&lt;Regelungszeit!$W$22,Regelungszeit!$X$21,IF(($AH169+AL$15)&lt;Regelungszeit!$W$23,Regelungszeit!$X$22,Regelungszeit!$X$23)))))))))</f>
        <v>#N/A</v>
      </c>
      <c r="AM169" s="81" t="e">
        <f>IF(($AH169+AM$15)&lt;Regelungszeit!$W$15,Regelungszeit!$X$14,IF(($AH169+AM$15)&lt;Regelungszeit!$W$16,Regelungszeit!$X$15,IF(($AH169+AM$15)&lt;Regelungszeit!$W$17,Regelungszeit!$X$16,IF(($AH169+AM$15)&lt;Regelungszeit!$W$18,Regelungszeit!$X$17,IF(($AH169+AM$15)&lt;Regelungszeit!$W$19,Regelungszeit!$X$18,IF(($AH169+AM$15)&lt;Regelungszeit!$W$20,Regelungszeit!$X$19,IF(($AH169+AM$15)&lt;Regelungszeit!$W$21,Regelungszeit!$X$20,IF(($AH169+AM$15)&lt;Regelungszeit!$W$22,Regelungszeit!$X$21,IF(($AH169+AM$15)&lt;Regelungszeit!$W$23,Regelungszeit!$X$22,Regelungszeit!$X$23)))))))))</f>
        <v>#N/A</v>
      </c>
      <c r="AN169" s="81" t="e">
        <f>IF(($AH169+AN$15)&lt;Regelungszeit!$W$15,Regelungszeit!$X$14,IF(($AH169+AN$15)&lt;Regelungszeit!$W$16,Regelungszeit!$X$15,IF(($AH169+AN$15)&lt;Regelungszeit!$W$17,Regelungszeit!$X$16,IF(($AH169+AN$15)&lt;Regelungszeit!$W$18,Regelungszeit!$X$17,IF(($AH169+AN$15)&lt;Regelungszeit!$W$19,Regelungszeit!$X$18,IF(($AH169+AN$15)&lt;Regelungszeit!$W$20,Regelungszeit!$X$19,IF(($AH169+AN$15)&lt;Regelungszeit!$W$21,Regelungszeit!$X$20,IF(($AH169+AN$15)&lt;Regelungszeit!$W$22,Regelungszeit!$X$21,IF(($AH169+AN$15)&lt;Regelungszeit!$W$23,Regelungszeit!$X$22,Regelungszeit!$X$23)))))))))</f>
        <v>#N/A</v>
      </c>
      <c r="AO169" s="81" t="e">
        <f>IF(($AH169+AO$15)&lt;Regelungszeit!$W$15,Regelungszeit!$X$14,IF(($AH169+AO$15)&lt;Regelungszeit!$W$16,Regelungszeit!$X$15,IF(($AH169+AO$15)&lt;Regelungszeit!$W$17,Regelungszeit!$X$16,IF(($AH169+AO$15)&lt;Regelungszeit!$W$18,Regelungszeit!$X$17,IF(($AH169+AO$15)&lt;Regelungszeit!$W$19,Regelungszeit!$X$18,IF(($AH169+AO$15)&lt;Regelungszeit!$W$20,Regelungszeit!$X$19,IF(($AH169+AO$15)&lt;Regelungszeit!$W$21,Regelungszeit!$X$20,IF(($AH169+AO$15)&lt;Regelungszeit!$W$22,Regelungszeit!$X$21,IF(($AH169+AO$15)&lt;Regelungszeit!$W$23,Regelungszeit!$X$22,Regelungszeit!$X$23)))))))))</f>
        <v>#N/A</v>
      </c>
      <c r="AP169" s="81" t="e">
        <f>IF(($AH169+AP$15)&lt;Regelungszeit!$W$15,Regelungszeit!$X$14,IF(($AH169+AP$15)&lt;Regelungszeit!$W$16,Regelungszeit!$X$15,IF(($AH169+AP$15)&lt;Regelungszeit!$W$17,Regelungszeit!$X$16,IF(($AH169+AP$15)&lt;Regelungszeit!$W$18,Regelungszeit!$X$17,IF(($AH169+AP$15)&lt;Regelungszeit!$W$19,Regelungszeit!$X$18,IF(($AH169+AP$15)&lt;Regelungszeit!$W$20,Regelungszeit!$X$19,IF(($AH169+AP$15)&lt;Regelungszeit!$W$21,Regelungszeit!$X$20,IF(($AH169+AP$15)&lt;Regelungszeit!$W$22,Regelungszeit!$X$21,IF(($AH169+AP$15)&lt;Regelungszeit!$W$23,Regelungszeit!$X$22,Regelungszeit!$X$23)))))))))</f>
        <v>#N/A</v>
      </c>
      <c r="AQ169" s="81" t="e">
        <f>IF(($AH169+AQ$15)&lt;Regelungszeit!$W$15,Regelungszeit!$X$14,IF(($AH169+AQ$15)&lt;Regelungszeit!$W$16,Regelungszeit!$X$15,IF(($AH169+AQ$15)&lt;Regelungszeit!$W$17,Regelungszeit!$X$16,IF(($AH169+AQ$15)&lt;Regelungszeit!$W$18,Regelungszeit!$X$17,IF(($AH169+AQ$15)&lt;Regelungszeit!$W$19,Regelungszeit!$X$18,IF(($AH169+AQ$15)&lt;Regelungszeit!$W$20,Regelungszeit!$X$19,IF(($AH169+AQ$15)&lt;Regelungszeit!$W$21,Regelungszeit!$X$20,IF(($AH169+AQ$15)&lt;Regelungszeit!$W$22,Regelungszeit!$X$21,IF(($AH169+AQ$15)&lt;Regelungszeit!$W$23,Regelungszeit!$X$22,Regelungszeit!$X$23)))))))))</f>
        <v>#N/A</v>
      </c>
      <c r="AR169" s="81" t="e">
        <f>IF(($AH169+AR$15)&lt;Regelungszeit!$W$15,Regelungszeit!$X$14,IF(($AH169+AR$15)&lt;Regelungszeit!$W$16,Regelungszeit!$X$15,IF(($AH169+AR$15)&lt;Regelungszeit!$W$17,Regelungszeit!$X$16,IF(($AH169+AR$15)&lt;Regelungszeit!$W$18,Regelungszeit!$X$17,IF(($AH169+AR$15)&lt;Regelungszeit!$W$19,Regelungszeit!$X$18,IF(($AH169+AR$15)&lt;Regelungszeit!$W$20,Regelungszeit!$X$19,IF(($AH169+AR$15)&lt;Regelungszeit!$W$21,Regelungszeit!$X$20,IF(($AH169+AR$15)&lt;Regelungszeit!$W$22,Regelungszeit!$X$21,IF(($AH169+AR$15)&lt;Regelungszeit!$W$23,Regelungszeit!$X$22,Regelungszeit!$X$23)))))))))</f>
        <v>#N/A</v>
      </c>
      <c r="AS169" s="81" t="e">
        <f>IF(($AH169+AS$15)&lt;Regelungszeit!$W$15,Regelungszeit!$X$14,IF(($AH169+AS$15)&lt;Regelungszeit!$W$16,Regelungszeit!$X$15,IF(($AH169+AS$15)&lt;Regelungszeit!$W$17,Regelungszeit!$X$16,IF(($AH169+AS$15)&lt;Regelungszeit!$W$18,Regelungszeit!$X$17,IF(($AH169+AS$15)&lt;Regelungszeit!$W$19,Regelungszeit!$X$18,IF(($AH169+AS$15)&lt;Regelungszeit!$W$20,Regelungszeit!$X$19,IF(($AH169+AS$15)&lt;Regelungszeit!$W$21,Regelungszeit!$X$20,IF(($AH169+AS$15)&lt;Regelungszeit!$W$22,Regelungszeit!$X$21,IF(($AH169+AS$15)&lt;Regelungszeit!$W$23,Regelungszeit!$X$22,Regelungszeit!$X$23)))))))))</f>
        <v>#N/A</v>
      </c>
      <c r="AT169" s="81" t="e">
        <f>IF(($AH169+AT$15)&lt;Regelungszeit!$W$15,Regelungszeit!$X$14,IF(($AH169+AT$15)&lt;Regelungszeit!$W$16,Regelungszeit!$X$15,IF(($AH169+AT$15)&lt;Regelungszeit!$W$17,Regelungszeit!$X$16,IF(($AH169+AT$15)&lt;Regelungszeit!$W$18,Regelungszeit!$X$17,IF(($AH169+AT$15)&lt;Regelungszeit!$W$19,Regelungszeit!$X$18,IF(($AH169+AT$15)&lt;Regelungszeit!$W$20,Regelungszeit!$X$19,IF(($AH169+AT$15)&lt;Regelungszeit!$W$21,Regelungszeit!$X$20,IF(($AH169+AT$15)&lt;Regelungszeit!$W$22,Regelungszeit!$X$21,IF(($AH169+AT$15)&lt;Regelungszeit!$W$23,Regelungszeit!$X$22,Regelungszeit!$X$23)))))))))</f>
        <v>#N/A</v>
      </c>
      <c r="AU169" s="81" t="e">
        <f>IF(($AH169+AU$15)&lt;Regelungszeit!$W$15,Regelungszeit!$X$14,IF(($AH169+AU$15)&lt;Regelungszeit!$W$16,Regelungszeit!$X$15,IF(($AH169+AU$15)&lt;Regelungszeit!$W$17,Regelungszeit!$X$16,IF(($AH169+AU$15)&lt;Regelungszeit!$W$18,Regelungszeit!$X$17,IF(($AH169+AU$15)&lt;Regelungszeit!$W$19,Regelungszeit!$X$18,IF(($AH169+AU$15)&lt;Regelungszeit!$W$20,Regelungszeit!$X$19,IF(($AH169+AU$15)&lt;Regelungszeit!$W$21,Regelungszeit!$X$20,IF(($AH169+AU$15)&lt;Regelungszeit!$W$22,Regelungszeit!$X$21,IF(($AH169+AU$15)&lt;Regelungszeit!$W$23,Regelungszeit!$X$22,Regelungszeit!$X$23)))))))))</f>
        <v>#N/A</v>
      </c>
      <c r="AV169" s="81" t="e">
        <f>IF(($AH169+AV$15)&lt;Regelungszeit!$W$15,Regelungszeit!$X$14,IF(($AH169+AV$15)&lt;Regelungszeit!$W$16,Regelungszeit!$X$15,IF(($AH169+AV$15)&lt;Regelungszeit!$W$17,Regelungszeit!$X$16,IF(($AH169+AV$15)&lt;Regelungszeit!$W$18,Regelungszeit!$X$17,IF(($AH169+AV$15)&lt;Regelungszeit!$W$19,Regelungszeit!$X$18,IF(($AH169+AV$15)&lt;Regelungszeit!$W$20,Regelungszeit!$X$19,IF(($AH169+AV$15)&lt;Regelungszeit!$W$21,Regelungszeit!$X$20,IF(($AH169+AV$15)&lt;Regelungszeit!$W$22,Regelungszeit!$X$21,IF(($AH169+AV$15)&lt;Regelungszeit!$W$23,Regelungszeit!$X$22,Regelungszeit!$X$23)))))))))</f>
        <v>#N/A</v>
      </c>
      <c r="AW169" s="81" t="e">
        <f>IF(($AH169+AW$15)&lt;Regelungszeit!$W$15,Regelungszeit!$X$14,IF(($AH169+AW$15)&lt;Regelungszeit!$W$16,Regelungszeit!$X$15,IF(($AH169+AW$15)&lt;Regelungszeit!$W$17,Regelungszeit!$X$16,IF(($AH169+AW$15)&lt;Regelungszeit!$W$18,Regelungszeit!$X$17,IF(($AH169+AW$15)&lt;Regelungszeit!$W$19,Regelungszeit!$X$18,IF(($AH169+AW$15)&lt;Regelungszeit!$W$20,Regelungszeit!$X$19,IF(($AH169+AW$15)&lt;Regelungszeit!$W$21,Regelungszeit!$X$20,IF(($AH169+AW$15)&lt;Regelungszeit!$W$22,Regelungszeit!$X$21,IF(($AH169+AW$15)&lt;Regelungszeit!$W$23,Regelungszeit!$X$22,Regelungszeit!$X$23)))))))))</f>
        <v>#N/A</v>
      </c>
      <c r="AX169" s="82" t="e">
        <f t="shared" si="50"/>
        <v>#N/A</v>
      </c>
    </row>
    <row r="170" spans="1:50">
      <c r="A170" s="56" t="e">
        <f>IF(B170=Regelungszeit!$F$31,"Ende Regelung",IF(B170=Regelungszeit!$F$32,"Ende Hochfahrrampe",""))</f>
        <v>#N/A</v>
      </c>
      <c r="B170" s="57">
        <v>156</v>
      </c>
      <c r="C170" s="58" t="e">
        <f t="shared" si="34"/>
        <v>#N/A</v>
      </c>
      <c r="D170" s="59" t="e">
        <f t="shared" si="35"/>
        <v>#N/A</v>
      </c>
      <c r="E170" s="155"/>
      <c r="F170" s="247" t="e">
        <f>MATCH(INT(C170),Zuteilung!A:A,0)</f>
        <v>#N/A</v>
      </c>
      <c r="G170" s="61" t="e">
        <f>IF(OR(C170&lt;INDEX(Zuteilung!C:C,F170),C170&gt;INDEX(Zuteilung!D:D,F170)),FALSE,TRUE)</f>
        <v>#N/A</v>
      </c>
      <c r="H170" s="60" t="e">
        <f>IF(B170&lt;=Regelungszeit!$F$32,H169+Regelungszeit!$F$28,"")</f>
        <v>#N/A</v>
      </c>
      <c r="I170" s="60"/>
      <c r="J170" s="60"/>
      <c r="K170" s="60"/>
      <c r="L170" s="61" t="e">
        <f t="shared" si="41"/>
        <v>#N/A</v>
      </c>
      <c r="M170" s="106" t="e">
        <f t="shared" si="43"/>
        <v>#N/A</v>
      </c>
      <c r="N170" s="61" t="e">
        <f>IF(M170="","",IF(M170=1,0,IF(M170=1,0,Dateneingabe!$G$10*M170)))</f>
        <v>#N/A</v>
      </c>
      <c r="O170" s="252">
        <f t="shared" si="47"/>
        <v>0</v>
      </c>
      <c r="P170" s="63">
        <f>IF(O170="","",O170*(Dateneingabe!$G$10/100))</f>
        <v>0</v>
      </c>
      <c r="Q170" s="63">
        <f t="shared" si="48"/>
        <v>0</v>
      </c>
      <c r="R170" s="63" t="e">
        <f>IF(C170="","",IF(Dateneingabe!$G$17&lt;40909,Zeitreihe!P170,Zeitreihe!Q170))</f>
        <v>#N/A</v>
      </c>
      <c r="S170" s="68" t="str">
        <f>IF($T$14=0,"",IF(H170="","",IF(E170="","Ist-Arbeit fehlt",IF(L170&gt;Dateneingabe!$G$8,"Ist-Arbeit unplausibel",""))))</f>
        <v/>
      </c>
      <c r="T170" s="30">
        <f t="shared" si="42"/>
        <v>0</v>
      </c>
      <c r="U170" s="30">
        <f t="shared" si="44"/>
        <v>0</v>
      </c>
      <c r="X170" s="80"/>
      <c r="Y170" s="79"/>
      <c r="Z170" s="81"/>
      <c r="AA170" s="81"/>
      <c r="AB170" s="81"/>
      <c r="AC170" s="81"/>
      <c r="AD170" s="81"/>
      <c r="AE170" s="81"/>
      <c r="AF170" s="30" t="e">
        <f t="shared" si="45"/>
        <v>#N/A</v>
      </c>
      <c r="AG170" s="80" t="e">
        <f t="shared" si="49"/>
        <v>#N/A</v>
      </c>
      <c r="AH170" s="79" t="e">
        <f t="shared" si="46"/>
        <v>#N/A</v>
      </c>
      <c r="AI170" s="81" t="e">
        <f>IF(($AH170+AI$15)&lt;Regelungszeit!$W$15,Regelungszeit!$X$14,IF(($AH170+AI$15)&lt;Regelungszeit!$W$16,Regelungszeit!$X$15,IF(($AH170+AI$15)&lt;Regelungszeit!$W$17,Regelungszeit!$X$16,IF(($AH170+AI$15)&lt;Regelungszeit!$W$18,Regelungszeit!$X$17,IF(($AH170+AI$15)&lt;Regelungszeit!$W$19,Regelungszeit!$X$18,IF(($AH170+AI$15)&lt;Regelungszeit!$W$20,Regelungszeit!$X$19,IF(($AH170+AI$15)&lt;Regelungszeit!$W$21,Regelungszeit!$X$20,IF(($AH170+AI$15)&lt;Regelungszeit!$W$22,Regelungszeit!$X$21,IF(($AH170+AI$15)&lt;Regelungszeit!$W$23,Regelungszeit!$X$22,Regelungszeit!$X$23)))))))))</f>
        <v>#N/A</v>
      </c>
      <c r="AJ170" s="81" t="e">
        <f>IF(($AH170+AJ$15)&lt;Regelungszeit!$W$15,Regelungszeit!$X$14,IF(($AH170+AJ$15)&lt;Regelungszeit!$W$16,Regelungszeit!$X$15,IF(($AH170+AJ$15)&lt;Regelungszeit!$W$17,Regelungszeit!$X$16,IF(($AH170+AJ$15)&lt;Regelungszeit!$W$18,Regelungszeit!$X$17,IF(($AH170+AJ$15)&lt;Regelungszeit!$W$19,Regelungszeit!$X$18,IF(($AH170+AJ$15)&lt;Regelungszeit!$W$20,Regelungszeit!$X$19,IF(($AH170+AJ$15)&lt;Regelungszeit!$W$21,Regelungszeit!$X$20,IF(($AH170+AJ$15)&lt;Regelungszeit!$W$22,Regelungszeit!$X$21,IF(($AH170+AJ$15)&lt;Regelungszeit!$W$23,Regelungszeit!$X$22,Regelungszeit!$X$23)))))))))</f>
        <v>#N/A</v>
      </c>
      <c r="AK170" s="81" t="e">
        <f>IF(($AH170+AK$15)&lt;Regelungszeit!$W$15,Regelungszeit!$X$14,IF(($AH170+AK$15)&lt;Regelungszeit!$W$16,Regelungszeit!$X$15,IF(($AH170+AK$15)&lt;Regelungszeit!$W$17,Regelungszeit!$X$16,IF(($AH170+AK$15)&lt;Regelungszeit!$W$18,Regelungszeit!$X$17,IF(($AH170+AK$15)&lt;Regelungszeit!$W$19,Regelungszeit!$X$18,IF(($AH170+AK$15)&lt;Regelungszeit!$W$20,Regelungszeit!$X$19,IF(($AH170+AK$15)&lt;Regelungszeit!$W$21,Regelungszeit!$X$20,IF(($AH170+AK$15)&lt;Regelungszeit!$W$22,Regelungszeit!$X$21,IF(($AH170+AK$15)&lt;Regelungszeit!$W$23,Regelungszeit!$X$22,Regelungszeit!$X$23)))))))))</f>
        <v>#N/A</v>
      </c>
      <c r="AL170" s="81" t="e">
        <f>IF(($AH170+AL$15)&lt;Regelungszeit!$W$15,Regelungszeit!$X$14,IF(($AH170+AL$15)&lt;Regelungszeit!$W$16,Regelungszeit!$X$15,IF(($AH170+AL$15)&lt;Regelungszeit!$W$17,Regelungszeit!$X$16,IF(($AH170+AL$15)&lt;Regelungszeit!$W$18,Regelungszeit!$X$17,IF(($AH170+AL$15)&lt;Regelungszeit!$W$19,Regelungszeit!$X$18,IF(($AH170+AL$15)&lt;Regelungszeit!$W$20,Regelungszeit!$X$19,IF(($AH170+AL$15)&lt;Regelungszeit!$W$21,Regelungszeit!$X$20,IF(($AH170+AL$15)&lt;Regelungszeit!$W$22,Regelungszeit!$X$21,IF(($AH170+AL$15)&lt;Regelungszeit!$W$23,Regelungszeit!$X$22,Regelungszeit!$X$23)))))))))</f>
        <v>#N/A</v>
      </c>
      <c r="AM170" s="81" t="e">
        <f>IF(($AH170+AM$15)&lt;Regelungszeit!$W$15,Regelungszeit!$X$14,IF(($AH170+AM$15)&lt;Regelungszeit!$W$16,Regelungszeit!$X$15,IF(($AH170+AM$15)&lt;Regelungszeit!$W$17,Regelungszeit!$X$16,IF(($AH170+AM$15)&lt;Regelungszeit!$W$18,Regelungszeit!$X$17,IF(($AH170+AM$15)&lt;Regelungszeit!$W$19,Regelungszeit!$X$18,IF(($AH170+AM$15)&lt;Regelungszeit!$W$20,Regelungszeit!$X$19,IF(($AH170+AM$15)&lt;Regelungszeit!$W$21,Regelungszeit!$X$20,IF(($AH170+AM$15)&lt;Regelungszeit!$W$22,Regelungszeit!$X$21,IF(($AH170+AM$15)&lt;Regelungszeit!$W$23,Regelungszeit!$X$22,Regelungszeit!$X$23)))))))))</f>
        <v>#N/A</v>
      </c>
      <c r="AN170" s="81" t="e">
        <f>IF(($AH170+AN$15)&lt;Regelungszeit!$W$15,Regelungszeit!$X$14,IF(($AH170+AN$15)&lt;Regelungszeit!$W$16,Regelungszeit!$X$15,IF(($AH170+AN$15)&lt;Regelungszeit!$W$17,Regelungszeit!$X$16,IF(($AH170+AN$15)&lt;Regelungszeit!$W$18,Regelungszeit!$X$17,IF(($AH170+AN$15)&lt;Regelungszeit!$W$19,Regelungszeit!$X$18,IF(($AH170+AN$15)&lt;Regelungszeit!$W$20,Regelungszeit!$X$19,IF(($AH170+AN$15)&lt;Regelungszeit!$W$21,Regelungszeit!$X$20,IF(($AH170+AN$15)&lt;Regelungszeit!$W$22,Regelungszeit!$X$21,IF(($AH170+AN$15)&lt;Regelungszeit!$W$23,Regelungszeit!$X$22,Regelungszeit!$X$23)))))))))</f>
        <v>#N/A</v>
      </c>
      <c r="AO170" s="81" t="e">
        <f>IF(($AH170+AO$15)&lt;Regelungszeit!$W$15,Regelungszeit!$X$14,IF(($AH170+AO$15)&lt;Regelungszeit!$W$16,Regelungszeit!$X$15,IF(($AH170+AO$15)&lt;Regelungszeit!$W$17,Regelungszeit!$X$16,IF(($AH170+AO$15)&lt;Regelungszeit!$W$18,Regelungszeit!$X$17,IF(($AH170+AO$15)&lt;Regelungszeit!$W$19,Regelungszeit!$X$18,IF(($AH170+AO$15)&lt;Regelungszeit!$W$20,Regelungszeit!$X$19,IF(($AH170+AO$15)&lt;Regelungszeit!$W$21,Regelungszeit!$X$20,IF(($AH170+AO$15)&lt;Regelungszeit!$W$22,Regelungszeit!$X$21,IF(($AH170+AO$15)&lt;Regelungszeit!$W$23,Regelungszeit!$X$22,Regelungszeit!$X$23)))))))))</f>
        <v>#N/A</v>
      </c>
      <c r="AP170" s="81" t="e">
        <f>IF(($AH170+AP$15)&lt;Regelungszeit!$W$15,Regelungszeit!$X$14,IF(($AH170+AP$15)&lt;Regelungszeit!$W$16,Regelungszeit!$X$15,IF(($AH170+AP$15)&lt;Regelungszeit!$W$17,Regelungszeit!$X$16,IF(($AH170+AP$15)&lt;Regelungszeit!$W$18,Regelungszeit!$X$17,IF(($AH170+AP$15)&lt;Regelungszeit!$W$19,Regelungszeit!$X$18,IF(($AH170+AP$15)&lt;Regelungszeit!$W$20,Regelungszeit!$X$19,IF(($AH170+AP$15)&lt;Regelungszeit!$W$21,Regelungszeit!$X$20,IF(($AH170+AP$15)&lt;Regelungszeit!$W$22,Regelungszeit!$X$21,IF(($AH170+AP$15)&lt;Regelungszeit!$W$23,Regelungszeit!$X$22,Regelungszeit!$X$23)))))))))</f>
        <v>#N/A</v>
      </c>
      <c r="AQ170" s="81" t="e">
        <f>IF(($AH170+AQ$15)&lt;Regelungszeit!$W$15,Regelungszeit!$X$14,IF(($AH170+AQ$15)&lt;Regelungszeit!$W$16,Regelungszeit!$X$15,IF(($AH170+AQ$15)&lt;Regelungszeit!$W$17,Regelungszeit!$X$16,IF(($AH170+AQ$15)&lt;Regelungszeit!$W$18,Regelungszeit!$X$17,IF(($AH170+AQ$15)&lt;Regelungszeit!$W$19,Regelungszeit!$X$18,IF(($AH170+AQ$15)&lt;Regelungszeit!$W$20,Regelungszeit!$X$19,IF(($AH170+AQ$15)&lt;Regelungszeit!$W$21,Regelungszeit!$X$20,IF(($AH170+AQ$15)&lt;Regelungszeit!$W$22,Regelungszeit!$X$21,IF(($AH170+AQ$15)&lt;Regelungszeit!$W$23,Regelungszeit!$X$22,Regelungszeit!$X$23)))))))))</f>
        <v>#N/A</v>
      </c>
      <c r="AR170" s="81" t="e">
        <f>IF(($AH170+AR$15)&lt;Regelungszeit!$W$15,Regelungszeit!$X$14,IF(($AH170+AR$15)&lt;Regelungszeit!$W$16,Regelungszeit!$X$15,IF(($AH170+AR$15)&lt;Regelungszeit!$W$17,Regelungszeit!$X$16,IF(($AH170+AR$15)&lt;Regelungszeit!$W$18,Regelungszeit!$X$17,IF(($AH170+AR$15)&lt;Regelungszeit!$W$19,Regelungszeit!$X$18,IF(($AH170+AR$15)&lt;Regelungszeit!$W$20,Regelungszeit!$X$19,IF(($AH170+AR$15)&lt;Regelungszeit!$W$21,Regelungszeit!$X$20,IF(($AH170+AR$15)&lt;Regelungszeit!$W$22,Regelungszeit!$X$21,IF(($AH170+AR$15)&lt;Regelungszeit!$W$23,Regelungszeit!$X$22,Regelungszeit!$X$23)))))))))</f>
        <v>#N/A</v>
      </c>
      <c r="AS170" s="81" t="e">
        <f>IF(($AH170+AS$15)&lt;Regelungszeit!$W$15,Regelungszeit!$X$14,IF(($AH170+AS$15)&lt;Regelungszeit!$W$16,Regelungszeit!$X$15,IF(($AH170+AS$15)&lt;Regelungszeit!$W$17,Regelungszeit!$X$16,IF(($AH170+AS$15)&lt;Regelungszeit!$W$18,Regelungszeit!$X$17,IF(($AH170+AS$15)&lt;Regelungszeit!$W$19,Regelungszeit!$X$18,IF(($AH170+AS$15)&lt;Regelungszeit!$W$20,Regelungszeit!$X$19,IF(($AH170+AS$15)&lt;Regelungszeit!$W$21,Regelungszeit!$X$20,IF(($AH170+AS$15)&lt;Regelungszeit!$W$22,Regelungszeit!$X$21,IF(($AH170+AS$15)&lt;Regelungszeit!$W$23,Regelungszeit!$X$22,Regelungszeit!$X$23)))))))))</f>
        <v>#N/A</v>
      </c>
      <c r="AT170" s="81" t="e">
        <f>IF(($AH170+AT$15)&lt;Regelungszeit!$W$15,Regelungszeit!$X$14,IF(($AH170+AT$15)&lt;Regelungszeit!$W$16,Regelungszeit!$X$15,IF(($AH170+AT$15)&lt;Regelungszeit!$W$17,Regelungszeit!$X$16,IF(($AH170+AT$15)&lt;Regelungszeit!$W$18,Regelungszeit!$X$17,IF(($AH170+AT$15)&lt;Regelungszeit!$W$19,Regelungszeit!$X$18,IF(($AH170+AT$15)&lt;Regelungszeit!$W$20,Regelungszeit!$X$19,IF(($AH170+AT$15)&lt;Regelungszeit!$W$21,Regelungszeit!$X$20,IF(($AH170+AT$15)&lt;Regelungszeit!$W$22,Regelungszeit!$X$21,IF(($AH170+AT$15)&lt;Regelungszeit!$W$23,Regelungszeit!$X$22,Regelungszeit!$X$23)))))))))</f>
        <v>#N/A</v>
      </c>
      <c r="AU170" s="81" t="e">
        <f>IF(($AH170+AU$15)&lt;Regelungszeit!$W$15,Regelungszeit!$X$14,IF(($AH170+AU$15)&lt;Regelungszeit!$W$16,Regelungszeit!$X$15,IF(($AH170+AU$15)&lt;Regelungszeit!$W$17,Regelungszeit!$X$16,IF(($AH170+AU$15)&lt;Regelungszeit!$W$18,Regelungszeit!$X$17,IF(($AH170+AU$15)&lt;Regelungszeit!$W$19,Regelungszeit!$X$18,IF(($AH170+AU$15)&lt;Regelungszeit!$W$20,Regelungszeit!$X$19,IF(($AH170+AU$15)&lt;Regelungszeit!$W$21,Regelungszeit!$X$20,IF(($AH170+AU$15)&lt;Regelungszeit!$W$22,Regelungszeit!$X$21,IF(($AH170+AU$15)&lt;Regelungszeit!$W$23,Regelungszeit!$X$22,Regelungszeit!$X$23)))))))))</f>
        <v>#N/A</v>
      </c>
      <c r="AV170" s="81" t="e">
        <f>IF(($AH170+AV$15)&lt;Regelungszeit!$W$15,Regelungszeit!$X$14,IF(($AH170+AV$15)&lt;Regelungszeit!$W$16,Regelungszeit!$X$15,IF(($AH170+AV$15)&lt;Regelungszeit!$W$17,Regelungszeit!$X$16,IF(($AH170+AV$15)&lt;Regelungszeit!$W$18,Regelungszeit!$X$17,IF(($AH170+AV$15)&lt;Regelungszeit!$W$19,Regelungszeit!$X$18,IF(($AH170+AV$15)&lt;Regelungszeit!$W$20,Regelungszeit!$X$19,IF(($AH170+AV$15)&lt;Regelungszeit!$W$21,Regelungszeit!$X$20,IF(($AH170+AV$15)&lt;Regelungszeit!$W$22,Regelungszeit!$X$21,IF(($AH170+AV$15)&lt;Regelungszeit!$W$23,Regelungszeit!$X$22,Regelungszeit!$X$23)))))))))</f>
        <v>#N/A</v>
      </c>
      <c r="AW170" s="81" t="e">
        <f>IF(($AH170+AW$15)&lt;Regelungszeit!$W$15,Regelungszeit!$X$14,IF(($AH170+AW$15)&lt;Regelungszeit!$W$16,Regelungszeit!$X$15,IF(($AH170+AW$15)&lt;Regelungszeit!$W$17,Regelungszeit!$X$16,IF(($AH170+AW$15)&lt;Regelungszeit!$W$18,Regelungszeit!$X$17,IF(($AH170+AW$15)&lt;Regelungszeit!$W$19,Regelungszeit!$X$18,IF(($AH170+AW$15)&lt;Regelungszeit!$W$20,Regelungszeit!$X$19,IF(($AH170+AW$15)&lt;Regelungszeit!$W$21,Regelungszeit!$X$20,IF(($AH170+AW$15)&lt;Regelungszeit!$W$22,Regelungszeit!$X$21,IF(($AH170+AW$15)&lt;Regelungszeit!$W$23,Regelungszeit!$X$22,Regelungszeit!$X$23)))))))))</f>
        <v>#N/A</v>
      </c>
      <c r="AX170" s="82" t="e">
        <f t="shared" si="50"/>
        <v>#N/A</v>
      </c>
    </row>
    <row r="171" spans="1:50">
      <c r="A171" s="56" t="e">
        <f>IF(B171=Regelungszeit!$F$31,"Ende Regelung",IF(B171=Regelungszeit!$F$32,"Ende Hochfahrrampe",""))</f>
        <v>#N/A</v>
      </c>
      <c r="B171" s="57">
        <v>157</v>
      </c>
      <c r="C171" s="58" t="e">
        <f t="shared" si="34"/>
        <v>#N/A</v>
      </c>
      <c r="D171" s="59" t="e">
        <f t="shared" si="35"/>
        <v>#N/A</v>
      </c>
      <c r="E171" s="155"/>
      <c r="F171" s="247" t="e">
        <f>MATCH(INT(C171),Zuteilung!A:A,0)</f>
        <v>#N/A</v>
      </c>
      <c r="G171" s="61" t="e">
        <f>IF(OR(C171&lt;INDEX(Zuteilung!C:C,F171),C171&gt;INDEX(Zuteilung!D:D,F171)),FALSE,TRUE)</f>
        <v>#N/A</v>
      </c>
      <c r="H171" s="60" t="e">
        <f>IF(B171&lt;=Regelungszeit!$F$32,H170+Regelungszeit!$F$28,"")</f>
        <v>#N/A</v>
      </c>
      <c r="I171" s="60"/>
      <c r="J171" s="60"/>
      <c r="K171" s="60"/>
      <c r="L171" s="61" t="e">
        <f t="shared" si="41"/>
        <v>#N/A</v>
      </c>
      <c r="M171" s="106" t="e">
        <f t="shared" si="43"/>
        <v>#N/A</v>
      </c>
      <c r="N171" s="61" t="e">
        <f>IF(M171="","",IF(M171=1,0,IF(M171=1,0,#REF!*M171)))</f>
        <v>#N/A</v>
      </c>
      <c r="O171" s="252">
        <f t="shared" si="47"/>
        <v>0</v>
      </c>
      <c r="P171" s="63">
        <f>IF(O171="","",O171*(Dateneingabe!$G$10/100))</f>
        <v>0</v>
      </c>
      <c r="Q171" s="63">
        <f t="shared" si="48"/>
        <v>0</v>
      </c>
      <c r="R171" s="63" t="e">
        <f>IF(C171="","",IF(Dateneingabe!$G$17&lt;40909,Zeitreihe!P171,Zeitreihe!Q171))</f>
        <v>#N/A</v>
      </c>
      <c r="S171" s="68" t="str">
        <f>IF($T$14=0,"",IF(H171="","",IF(E171="","Ist-Arbeit fehlt",IF(L171&gt;Dateneingabe!$G$8,"Ist-Arbeit unplausibel",""))))</f>
        <v/>
      </c>
      <c r="T171" s="30">
        <f t="shared" si="42"/>
        <v>0</v>
      </c>
      <c r="U171" s="30">
        <f t="shared" si="44"/>
        <v>0</v>
      </c>
      <c r="X171" s="80"/>
      <c r="Y171" s="79"/>
      <c r="Z171" s="81"/>
      <c r="AA171" s="81"/>
      <c r="AB171" s="81"/>
      <c r="AC171" s="81"/>
      <c r="AD171" s="81"/>
      <c r="AE171" s="81"/>
      <c r="AF171" s="30" t="e">
        <f t="shared" si="45"/>
        <v>#N/A</v>
      </c>
      <c r="AG171" s="80" t="e">
        <f t="shared" si="49"/>
        <v>#N/A</v>
      </c>
      <c r="AH171" s="79" t="e">
        <f t="shared" si="46"/>
        <v>#N/A</v>
      </c>
      <c r="AI171" s="81" t="e">
        <f>IF(($AH171+AI$15)&lt;Regelungszeit!$W$15,Regelungszeit!$X$14,IF(($AH171+AI$15)&lt;Regelungszeit!$W$16,Regelungszeit!$X$15,IF(($AH171+AI$15)&lt;Regelungszeit!$W$17,Regelungszeit!$X$16,IF(($AH171+AI$15)&lt;Regelungszeit!$W$18,Regelungszeit!$X$17,IF(($AH171+AI$15)&lt;Regelungszeit!$W$19,Regelungszeit!$X$18,IF(($AH171+AI$15)&lt;Regelungszeit!$W$20,Regelungszeit!$X$19,IF(($AH171+AI$15)&lt;Regelungszeit!$W$21,Regelungszeit!$X$20,IF(($AH171+AI$15)&lt;Regelungszeit!$W$22,Regelungszeit!$X$21,IF(($AH171+AI$15)&lt;Regelungszeit!$W$23,Regelungszeit!$X$22,Regelungszeit!$X$23)))))))))</f>
        <v>#N/A</v>
      </c>
      <c r="AJ171" s="81" t="e">
        <f>IF(($AH171+AJ$15)&lt;Regelungszeit!$W$15,Regelungszeit!$X$14,IF(($AH171+AJ$15)&lt;Regelungszeit!$W$16,Regelungszeit!$X$15,IF(($AH171+AJ$15)&lt;Regelungszeit!$W$17,Regelungszeit!$X$16,IF(($AH171+AJ$15)&lt;Regelungszeit!$W$18,Regelungszeit!$X$17,IF(($AH171+AJ$15)&lt;Regelungszeit!$W$19,Regelungszeit!$X$18,IF(($AH171+AJ$15)&lt;Regelungszeit!$W$20,Regelungszeit!$X$19,IF(($AH171+AJ$15)&lt;Regelungszeit!$W$21,Regelungszeit!$X$20,IF(($AH171+AJ$15)&lt;Regelungszeit!$W$22,Regelungszeit!$X$21,IF(($AH171+AJ$15)&lt;Regelungszeit!$W$23,Regelungszeit!$X$22,Regelungszeit!$X$23)))))))))</f>
        <v>#N/A</v>
      </c>
      <c r="AK171" s="81" t="e">
        <f>IF(($AH171+AK$15)&lt;Regelungszeit!$W$15,Regelungszeit!$X$14,IF(($AH171+AK$15)&lt;Regelungszeit!$W$16,Regelungszeit!$X$15,IF(($AH171+AK$15)&lt;Regelungszeit!$W$17,Regelungszeit!$X$16,IF(($AH171+AK$15)&lt;Regelungszeit!$W$18,Regelungszeit!$X$17,IF(($AH171+AK$15)&lt;Regelungszeit!$W$19,Regelungszeit!$X$18,IF(($AH171+AK$15)&lt;Regelungszeit!$W$20,Regelungszeit!$X$19,IF(($AH171+AK$15)&lt;Regelungszeit!$W$21,Regelungszeit!$X$20,IF(($AH171+AK$15)&lt;Regelungszeit!$W$22,Regelungszeit!$X$21,IF(($AH171+AK$15)&lt;Regelungszeit!$W$23,Regelungszeit!$X$22,Regelungszeit!$X$23)))))))))</f>
        <v>#N/A</v>
      </c>
      <c r="AL171" s="81" t="e">
        <f>IF(($AH171+AL$15)&lt;Regelungszeit!$W$15,Regelungszeit!$X$14,IF(($AH171+AL$15)&lt;Regelungszeit!$W$16,Regelungszeit!$X$15,IF(($AH171+AL$15)&lt;Regelungszeit!$W$17,Regelungszeit!$X$16,IF(($AH171+AL$15)&lt;Regelungszeit!$W$18,Regelungszeit!$X$17,IF(($AH171+AL$15)&lt;Regelungszeit!$W$19,Regelungszeit!$X$18,IF(($AH171+AL$15)&lt;Regelungszeit!$W$20,Regelungszeit!$X$19,IF(($AH171+AL$15)&lt;Regelungszeit!$W$21,Regelungszeit!$X$20,IF(($AH171+AL$15)&lt;Regelungszeit!$W$22,Regelungszeit!$X$21,IF(($AH171+AL$15)&lt;Regelungszeit!$W$23,Regelungszeit!$X$22,Regelungszeit!$X$23)))))))))</f>
        <v>#N/A</v>
      </c>
      <c r="AM171" s="81" t="e">
        <f>IF(($AH171+AM$15)&lt;Regelungszeit!$W$15,Regelungszeit!$X$14,IF(($AH171+AM$15)&lt;Regelungszeit!$W$16,Regelungszeit!$X$15,IF(($AH171+AM$15)&lt;Regelungszeit!$W$17,Regelungszeit!$X$16,IF(($AH171+AM$15)&lt;Regelungszeit!$W$18,Regelungszeit!$X$17,IF(($AH171+AM$15)&lt;Regelungszeit!$W$19,Regelungszeit!$X$18,IF(($AH171+AM$15)&lt;Regelungszeit!$W$20,Regelungszeit!$X$19,IF(($AH171+AM$15)&lt;Regelungszeit!$W$21,Regelungszeit!$X$20,IF(($AH171+AM$15)&lt;Regelungszeit!$W$22,Regelungszeit!$X$21,IF(($AH171+AM$15)&lt;Regelungszeit!$W$23,Regelungszeit!$X$22,Regelungszeit!$X$23)))))))))</f>
        <v>#N/A</v>
      </c>
      <c r="AN171" s="81" t="e">
        <f>IF(($AH171+AN$15)&lt;Regelungszeit!$W$15,Regelungszeit!$X$14,IF(($AH171+AN$15)&lt;Regelungszeit!$W$16,Regelungszeit!$X$15,IF(($AH171+AN$15)&lt;Regelungszeit!$W$17,Regelungszeit!$X$16,IF(($AH171+AN$15)&lt;Regelungszeit!$W$18,Regelungszeit!$X$17,IF(($AH171+AN$15)&lt;Regelungszeit!$W$19,Regelungszeit!$X$18,IF(($AH171+AN$15)&lt;Regelungszeit!$W$20,Regelungszeit!$X$19,IF(($AH171+AN$15)&lt;Regelungszeit!$W$21,Regelungszeit!$X$20,IF(($AH171+AN$15)&lt;Regelungszeit!$W$22,Regelungszeit!$X$21,IF(($AH171+AN$15)&lt;Regelungszeit!$W$23,Regelungszeit!$X$22,Regelungszeit!$X$23)))))))))</f>
        <v>#N/A</v>
      </c>
      <c r="AO171" s="81" t="e">
        <f>IF(($AH171+AO$15)&lt;Regelungszeit!$W$15,Regelungszeit!$X$14,IF(($AH171+AO$15)&lt;Regelungszeit!$W$16,Regelungszeit!$X$15,IF(($AH171+AO$15)&lt;Regelungszeit!$W$17,Regelungszeit!$X$16,IF(($AH171+AO$15)&lt;Regelungszeit!$W$18,Regelungszeit!$X$17,IF(($AH171+AO$15)&lt;Regelungszeit!$W$19,Regelungszeit!$X$18,IF(($AH171+AO$15)&lt;Regelungszeit!$W$20,Regelungszeit!$X$19,IF(($AH171+AO$15)&lt;Regelungszeit!$W$21,Regelungszeit!$X$20,IF(($AH171+AO$15)&lt;Regelungszeit!$W$22,Regelungszeit!$X$21,IF(($AH171+AO$15)&lt;Regelungszeit!$W$23,Regelungszeit!$X$22,Regelungszeit!$X$23)))))))))</f>
        <v>#N/A</v>
      </c>
      <c r="AP171" s="81" t="e">
        <f>IF(($AH171+AP$15)&lt;Regelungszeit!$W$15,Regelungszeit!$X$14,IF(($AH171+AP$15)&lt;Regelungszeit!$W$16,Regelungszeit!$X$15,IF(($AH171+AP$15)&lt;Regelungszeit!$W$17,Regelungszeit!$X$16,IF(($AH171+AP$15)&lt;Regelungszeit!$W$18,Regelungszeit!$X$17,IF(($AH171+AP$15)&lt;Regelungszeit!$W$19,Regelungszeit!$X$18,IF(($AH171+AP$15)&lt;Regelungszeit!$W$20,Regelungszeit!$X$19,IF(($AH171+AP$15)&lt;Regelungszeit!$W$21,Regelungszeit!$X$20,IF(($AH171+AP$15)&lt;Regelungszeit!$W$22,Regelungszeit!$X$21,IF(($AH171+AP$15)&lt;Regelungszeit!$W$23,Regelungszeit!$X$22,Regelungszeit!$X$23)))))))))</f>
        <v>#N/A</v>
      </c>
      <c r="AQ171" s="81" t="e">
        <f>IF(($AH171+AQ$15)&lt;Regelungszeit!$W$15,Regelungszeit!$X$14,IF(($AH171+AQ$15)&lt;Regelungszeit!$W$16,Regelungszeit!$X$15,IF(($AH171+AQ$15)&lt;Regelungszeit!$W$17,Regelungszeit!$X$16,IF(($AH171+AQ$15)&lt;Regelungszeit!$W$18,Regelungszeit!$X$17,IF(($AH171+AQ$15)&lt;Regelungszeit!$W$19,Regelungszeit!$X$18,IF(($AH171+AQ$15)&lt;Regelungszeit!$W$20,Regelungszeit!$X$19,IF(($AH171+AQ$15)&lt;Regelungszeit!$W$21,Regelungszeit!$X$20,IF(($AH171+AQ$15)&lt;Regelungszeit!$W$22,Regelungszeit!$X$21,IF(($AH171+AQ$15)&lt;Regelungszeit!$W$23,Regelungszeit!$X$22,Regelungszeit!$X$23)))))))))</f>
        <v>#N/A</v>
      </c>
      <c r="AR171" s="81" t="e">
        <f>IF(($AH171+AR$15)&lt;Regelungszeit!$W$15,Regelungszeit!$X$14,IF(($AH171+AR$15)&lt;Regelungszeit!$W$16,Regelungszeit!$X$15,IF(($AH171+AR$15)&lt;Regelungszeit!$W$17,Regelungszeit!$X$16,IF(($AH171+AR$15)&lt;Regelungszeit!$W$18,Regelungszeit!$X$17,IF(($AH171+AR$15)&lt;Regelungszeit!$W$19,Regelungszeit!$X$18,IF(($AH171+AR$15)&lt;Regelungszeit!$W$20,Regelungszeit!$X$19,IF(($AH171+AR$15)&lt;Regelungszeit!$W$21,Regelungszeit!$X$20,IF(($AH171+AR$15)&lt;Regelungszeit!$W$22,Regelungszeit!$X$21,IF(($AH171+AR$15)&lt;Regelungszeit!$W$23,Regelungszeit!$X$22,Regelungszeit!$X$23)))))))))</f>
        <v>#N/A</v>
      </c>
      <c r="AS171" s="81" t="e">
        <f>IF(($AH171+AS$15)&lt;Regelungszeit!$W$15,Regelungszeit!$X$14,IF(($AH171+AS$15)&lt;Regelungszeit!$W$16,Regelungszeit!$X$15,IF(($AH171+AS$15)&lt;Regelungszeit!$W$17,Regelungszeit!$X$16,IF(($AH171+AS$15)&lt;Regelungszeit!$W$18,Regelungszeit!$X$17,IF(($AH171+AS$15)&lt;Regelungszeit!$W$19,Regelungszeit!$X$18,IF(($AH171+AS$15)&lt;Regelungszeit!$W$20,Regelungszeit!$X$19,IF(($AH171+AS$15)&lt;Regelungszeit!$W$21,Regelungszeit!$X$20,IF(($AH171+AS$15)&lt;Regelungszeit!$W$22,Regelungszeit!$X$21,IF(($AH171+AS$15)&lt;Regelungszeit!$W$23,Regelungszeit!$X$22,Regelungszeit!$X$23)))))))))</f>
        <v>#N/A</v>
      </c>
      <c r="AT171" s="81" t="e">
        <f>IF(($AH171+AT$15)&lt;Regelungszeit!$W$15,Regelungszeit!$X$14,IF(($AH171+AT$15)&lt;Regelungszeit!$W$16,Regelungszeit!$X$15,IF(($AH171+AT$15)&lt;Regelungszeit!$W$17,Regelungszeit!$X$16,IF(($AH171+AT$15)&lt;Regelungszeit!$W$18,Regelungszeit!$X$17,IF(($AH171+AT$15)&lt;Regelungszeit!$W$19,Regelungszeit!$X$18,IF(($AH171+AT$15)&lt;Regelungszeit!$W$20,Regelungszeit!$X$19,IF(($AH171+AT$15)&lt;Regelungszeit!$W$21,Regelungszeit!$X$20,IF(($AH171+AT$15)&lt;Regelungszeit!$W$22,Regelungszeit!$X$21,IF(($AH171+AT$15)&lt;Regelungszeit!$W$23,Regelungszeit!$X$22,Regelungszeit!$X$23)))))))))</f>
        <v>#N/A</v>
      </c>
      <c r="AU171" s="81" t="e">
        <f>IF(($AH171+AU$15)&lt;Regelungszeit!$W$15,Regelungszeit!$X$14,IF(($AH171+AU$15)&lt;Regelungszeit!$W$16,Regelungszeit!$X$15,IF(($AH171+AU$15)&lt;Regelungszeit!$W$17,Regelungszeit!$X$16,IF(($AH171+AU$15)&lt;Regelungszeit!$W$18,Regelungszeit!$X$17,IF(($AH171+AU$15)&lt;Regelungszeit!$W$19,Regelungszeit!$X$18,IF(($AH171+AU$15)&lt;Regelungszeit!$W$20,Regelungszeit!$X$19,IF(($AH171+AU$15)&lt;Regelungszeit!$W$21,Regelungszeit!$X$20,IF(($AH171+AU$15)&lt;Regelungszeit!$W$22,Regelungszeit!$X$21,IF(($AH171+AU$15)&lt;Regelungszeit!$W$23,Regelungszeit!$X$22,Regelungszeit!$X$23)))))))))</f>
        <v>#N/A</v>
      </c>
      <c r="AV171" s="81" t="e">
        <f>IF(($AH171+AV$15)&lt;Regelungszeit!$W$15,Regelungszeit!$X$14,IF(($AH171+AV$15)&lt;Regelungszeit!$W$16,Regelungszeit!$X$15,IF(($AH171+AV$15)&lt;Regelungszeit!$W$17,Regelungszeit!$X$16,IF(($AH171+AV$15)&lt;Regelungszeit!$W$18,Regelungszeit!$X$17,IF(($AH171+AV$15)&lt;Regelungszeit!$W$19,Regelungszeit!$X$18,IF(($AH171+AV$15)&lt;Regelungszeit!$W$20,Regelungszeit!$X$19,IF(($AH171+AV$15)&lt;Regelungszeit!$W$21,Regelungszeit!$X$20,IF(($AH171+AV$15)&lt;Regelungszeit!$W$22,Regelungszeit!$X$21,IF(($AH171+AV$15)&lt;Regelungszeit!$W$23,Regelungszeit!$X$22,Regelungszeit!$X$23)))))))))</f>
        <v>#N/A</v>
      </c>
      <c r="AW171" s="81" t="e">
        <f>IF(($AH171+AW$15)&lt;Regelungszeit!$W$15,Regelungszeit!$X$14,IF(($AH171+AW$15)&lt;Regelungszeit!$W$16,Regelungszeit!$X$15,IF(($AH171+AW$15)&lt;Regelungszeit!$W$17,Regelungszeit!$X$16,IF(($AH171+AW$15)&lt;Regelungszeit!$W$18,Regelungszeit!$X$17,IF(($AH171+AW$15)&lt;Regelungszeit!$W$19,Regelungszeit!$X$18,IF(($AH171+AW$15)&lt;Regelungszeit!$W$20,Regelungszeit!$X$19,IF(($AH171+AW$15)&lt;Regelungszeit!$W$21,Regelungszeit!$X$20,IF(($AH171+AW$15)&lt;Regelungszeit!$W$22,Regelungszeit!$X$21,IF(($AH171+AW$15)&lt;Regelungszeit!$W$23,Regelungszeit!$X$22,Regelungszeit!$X$23)))))))))</f>
        <v>#N/A</v>
      </c>
      <c r="AX171" s="82" t="e">
        <f t="shared" si="50"/>
        <v>#N/A</v>
      </c>
    </row>
    <row r="172" spans="1:50">
      <c r="A172" s="56" t="e">
        <f>IF(B172=Regelungszeit!$F$31,"Ende Regelung",IF(B172=Regelungszeit!$F$32,"Ende Hochfahrrampe",""))</f>
        <v>#N/A</v>
      </c>
      <c r="B172" s="57">
        <v>158</v>
      </c>
      <c r="C172" s="58" t="e">
        <f t="shared" si="34"/>
        <v>#N/A</v>
      </c>
      <c r="D172" s="59" t="e">
        <f t="shared" si="35"/>
        <v>#N/A</v>
      </c>
      <c r="E172" s="155"/>
      <c r="F172" s="247" t="e">
        <f>MATCH(INT(C172),Zuteilung!A:A,0)</f>
        <v>#N/A</v>
      </c>
      <c r="G172" s="61" t="e">
        <f>IF(OR(C172&lt;INDEX(Zuteilung!C:C,F172),C172&gt;INDEX(Zuteilung!D:D,F172)),FALSE,TRUE)</f>
        <v>#N/A</v>
      </c>
      <c r="H172" s="60" t="e">
        <f>IF(B172&lt;=Regelungszeit!$F$32,H171+Regelungszeit!$F$28,"")</f>
        <v>#N/A</v>
      </c>
      <c r="I172" s="60"/>
      <c r="J172" s="60"/>
      <c r="K172" s="60"/>
      <c r="L172" s="61" t="e">
        <f t="shared" si="41"/>
        <v>#N/A</v>
      </c>
      <c r="M172" s="106" t="e">
        <f t="shared" si="43"/>
        <v>#N/A</v>
      </c>
      <c r="N172" s="61" t="e">
        <f>IF(M172="","",IF(M172=1,0,IF(M172=1,0,#REF!*M172)))</f>
        <v>#N/A</v>
      </c>
      <c r="O172" s="252">
        <f t="shared" si="47"/>
        <v>0</v>
      </c>
      <c r="P172" s="63">
        <f>IF(O172="","",O172*(Dateneingabe!$G$10/100))</f>
        <v>0</v>
      </c>
      <c r="Q172" s="63">
        <f t="shared" si="48"/>
        <v>0</v>
      </c>
      <c r="R172" s="63" t="e">
        <f>IF(C172="","",IF(Dateneingabe!$G$17&lt;40909,Zeitreihe!P172,Zeitreihe!Q172))</f>
        <v>#N/A</v>
      </c>
      <c r="S172" s="68" t="str">
        <f>IF($T$14=0,"",IF(H172="","",IF(E172="","Ist-Arbeit fehlt",IF(L172&gt;Dateneingabe!$G$8,"Ist-Arbeit unplausibel",""))))</f>
        <v/>
      </c>
      <c r="T172" s="30">
        <f t="shared" si="42"/>
        <v>0</v>
      </c>
      <c r="U172" s="30">
        <f t="shared" si="44"/>
        <v>0</v>
      </c>
      <c r="X172" s="80"/>
      <c r="Y172" s="79"/>
      <c r="Z172" s="81"/>
      <c r="AA172" s="81"/>
      <c r="AB172" s="81"/>
      <c r="AC172" s="81"/>
      <c r="AD172" s="81"/>
      <c r="AE172" s="81"/>
      <c r="AF172" s="30" t="e">
        <f t="shared" si="45"/>
        <v>#N/A</v>
      </c>
      <c r="AG172" s="80" t="e">
        <f t="shared" si="49"/>
        <v>#N/A</v>
      </c>
      <c r="AH172" s="79" t="e">
        <f t="shared" si="46"/>
        <v>#N/A</v>
      </c>
      <c r="AI172" s="81" t="e">
        <f>IF(($AH172+AI$15)&lt;Regelungszeit!$W$15,Regelungszeit!$X$14,IF(($AH172+AI$15)&lt;Regelungszeit!$W$16,Regelungszeit!$X$15,IF(($AH172+AI$15)&lt;Regelungszeit!$W$17,Regelungszeit!$X$16,IF(($AH172+AI$15)&lt;Regelungszeit!$W$18,Regelungszeit!$X$17,IF(($AH172+AI$15)&lt;Regelungszeit!$W$19,Regelungszeit!$X$18,IF(($AH172+AI$15)&lt;Regelungszeit!$W$20,Regelungszeit!$X$19,IF(($AH172+AI$15)&lt;Regelungszeit!$W$21,Regelungszeit!$X$20,IF(($AH172+AI$15)&lt;Regelungszeit!$W$22,Regelungszeit!$X$21,IF(($AH172+AI$15)&lt;Regelungszeit!$W$23,Regelungszeit!$X$22,Regelungszeit!$X$23)))))))))</f>
        <v>#N/A</v>
      </c>
      <c r="AJ172" s="81" t="e">
        <f>IF(($AH172+AJ$15)&lt;Regelungszeit!$W$15,Regelungszeit!$X$14,IF(($AH172+AJ$15)&lt;Regelungszeit!$W$16,Regelungszeit!$X$15,IF(($AH172+AJ$15)&lt;Regelungszeit!$W$17,Regelungszeit!$X$16,IF(($AH172+AJ$15)&lt;Regelungszeit!$W$18,Regelungszeit!$X$17,IF(($AH172+AJ$15)&lt;Regelungszeit!$W$19,Regelungszeit!$X$18,IF(($AH172+AJ$15)&lt;Regelungszeit!$W$20,Regelungszeit!$X$19,IF(($AH172+AJ$15)&lt;Regelungszeit!$W$21,Regelungszeit!$X$20,IF(($AH172+AJ$15)&lt;Regelungszeit!$W$22,Regelungszeit!$X$21,IF(($AH172+AJ$15)&lt;Regelungszeit!$W$23,Regelungszeit!$X$22,Regelungszeit!$X$23)))))))))</f>
        <v>#N/A</v>
      </c>
      <c r="AK172" s="81" t="e">
        <f>IF(($AH172+AK$15)&lt;Regelungszeit!$W$15,Regelungszeit!$X$14,IF(($AH172+AK$15)&lt;Regelungszeit!$W$16,Regelungszeit!$X$15,IF(($AH172+AK$15)&lt;Regelungszeit!$W$17,Regelungszeit!$X$16,IF(($AH172+AK$15)&lt;Regelungszeit!$W$18,Regelungszeit!$X$17,IF(($AH172+AK$15)&lt;Regelungszeit!$W$19,Regelungszeit!$X$18,IF(($AH172+AK$15)&lt;Regelungszeit!$W$20,Regelungszeit!$X$19,IF(($AH172+AK$15)&lt;Regelungszeit!$W$21,Regelungszeit!$X$20,IF(($AH172+AK$15)&lt;Regelungszeit!$W$22,Regelungszeit!$X$21,IF(($AH172+AK$15)&lt;Regelungszeit!$W$23,Regelungszeit!$X$22,Regelungszeit!$X$23)))))))))</f>
        <v>#N/A</v>
      </c>
      <c r="AL172" s="81" t="e">
        <f>IF(($AH172+AL$15)&lt;Regelungszeit!$W$15,Regelungszeit!$X$14,IF(($AH172+AL$15)&lt;Regelungszeit!$W$16,Regelungszeit!$X$15,IF(($AH172+AL$15)&lt;Regelungszeit!$W$17,Regelungszeit!$X$16,IF(($AH172+AL$15)&lt;Regelungszeit!$W$18,Regelungszeit!$X$17,IF(($AH172+AL$15)&lt;Regelungszeit!$W$19,Regelungszeit!$X$18,IF(($AH172+AL$15)&lt;Regelungszeit!$W$20,Regelungszeit!$X$19,IF(($AH172+AL$15)&lt;Regelungszeit!$W$21,Regelungszeit!$X$20,IF(($AH172+AL$15)&lt;Regelungszeit!$W$22,Regelungszeit!$X$21,IF(($AH172+AL$15)&lt;Regelungszeit!$W$23,Regelungszeit!$X$22,Regelungszeit!$X$23)))))))))</f>
        <v>#N/A</v>
      </c>
      <c r="AM172" s="81" t="e">
        <f>IF(($AH172+AM$15)&lt;Regelungszeit!$W$15,Regelungszeit!$X$14,IF(($AH172+AM$15)&lt;Regelungszeit!$W$16,Regelungszeit!$X$15,IF(($AH172+AM$15)&lt;Regelungszeit!$W$17,Regelungszeit!$X$16,IF(($AH172+AM$15)&lt;Regelungszeit!$W$18,Regelungszeit!$X$17,IF(($AH172+AM$15)&lt;Regelungszeit!$W$19,Regelungszeit!$X$18,IF(($AH172+AM$15)&lt;Regelungszeit!$W$20,Regelungszeit!$X$19,IF(($AH172+AM$15)&lt;Regelungszeit!$W$21,Regelungszeit!$X$20,IF(($AH172+AM$15)&lt;Regelungszeit!$W$22,Regelungszeit!$X$21,IF(($AH172+AM$15)&lt;Regelungszeit!$W$23,Regelungszeit!$X$22,Regelungszeit!$X$23)))))))))</f>
        <v>#N/A</v>
      </c>
      <c r="AN172" s="81" t="e">
        <f>IF(($AH172+AN$15)&lt;Regelungszeit!$W$15,Regelungszeit!$X$14,IF(($AH172+AN$15)&lt;Regelungszeit!$W$16,Regelungszeit!$X$15,IF(($AH172+AN$15)&lt;Regelungszeit!$W$17,Regelungszeit!$X$16,IF(($AH172+AN$15)&lt;Regelungszeit!$W$18,Regelungszeit!$X$17,IF(($AH172+AN$15)&lt;Regelungszeit!$W$19,Regelungszeit!$X$18,IF(($AH172+AN$15)&lt;Regelungszeit!$W$20,Regelungszeit!$X$19,IF(($AH172+AN$15)&lt;Regelungszeit!$W$21,Regelungszeit!$X$20,IF(($AH172+AN$15)&lt;Regelungszeit!$W$22,Regelungszeit!$X$21,IF(($AH172+AN$15)&lt;Regelungszeit!$W$23,Regelungszeit!$X$22,Regelungszeit!$X$23)))))))))</f>
        <v>#N/A</v>
      </c>
      <c r="AO172" s="81" t="e">
        <f>IF(($AH172+AO$15)&lt;Regelungszeit!$W$15,Regelungszeit!$X$14,IF(($AH172+AO$15)&lt;Regelungszeit!$W$16,Regelungszeit!$X$15,IF(($AH172+AO$15)&lt;Regelungszeit!$W$17,Regelungszeit!$X$16,IF(($AH172+AO$15)&lt;Regelungszeit!$W$18,Regelungszeit!$X$17,IF(($AH172+AO$15)&lt;Regelungszeit!$W$19,Regelungszeit!$X$18,IF(($AH172+AO$15)&lt;Regelungszeit!$W$20,Regelungszeit!$X$19,IF(($AH172+AO$15)&lt;Regelungszeit!$W$21,Regelungszeit!$X$20,IF(($AH172+AO$15)&lt;Regelungszeit!$W$22,Regelungszeit!$X$21,IF(($AH172+AO$15)&lt;Regelungszeit!$W$23,Regelungszeit!$X$22,Regelungszeit!$X$23)))))))))</f>
        <v>#N/A</v>
      </c>
      <c r="AP172" s="81" t="e">
        <f>IF(($AH172+AP$15)&lt;Regelungszeit!$W$15,Regelungszeit!$X$14,IF(($AH172+AP$15)&lt;Regelungszeit!$W$16,Regelungszeit!$X$15,IF(($AH172+AP$15)&lt;Regelungszeit!$W$17,Regelungszeit!$X$16,IF(($AH172+AP$15)&lt;Regelungszeit!$W$18,Regelungszeit!$X$17,IF(($AH172+AP$15)&lt;Regelungszeit!$W$19,Regelungszeit!$X$18,IF(($AH172+AP$15)&lt;Regelungszeit!$W$20,Regelungszeit!$X$19,IF(($AH172+AP$15)&lt;Regelungszeit!$W$21,Regelungszeit!$X$20,IF(($AH172+AP$15)&lt;Regelungszeit!$W$22,Regelungszeit!$X$21,IF(($AH172+AP$15)&lt;Regelungszeit!$W$23,Regelungszeit!$X$22,Regelungszeit!$X$23)))))))))</f>
        <v>#N/A</v>
      </c>
      <c r="AQ172" s="81" t="e">
        <f>IF(($AH172+AQ$15)&lt;Regelungszeit!$W$15,Regelungszeit!$X$14,IF(($AH172+AQ$15)&lt;Regelungszeit!$W$16,Regelungszeit!$X$15,IF(($AH172+AQ$15)&lt;Regelungszeit!$W$17,Regelungszeit!$X$16,IF(($AH172+AQ$15)&lt;Regelungszeit!$W$18,Regelungszeit!$X$17,IF(($AH172+AQ$15)&lt;Regelungszeit!$W$19,Regelungszeit!$X$18,IF(($AH172+AQ$15)&lt;Regelungszeit!$W$20,Regelungszeit!$X$19,IF(($AH172+AQ$15)&lt;Regelungszeit!$W$21,Regelungszeit!$X$20,IF(($AH172+AQ$15)&lt;Regelungszeit!$W$22,Regelungszeit!$X$21,IF(($AH172+AQ$15)&lt;Regelungszeit!$W$23,Regelungszeit!$X$22,Regelungszeit!$X$23)))))))))</f>
        <v>#N/A</v>
      </c>
      <c r="AR172" s="81" t="e">
        <f>IF(($AH172+AR$15)&lt;Regelungszeit!$W$15,Regelungszeit!$X$14,IF(($AH172+AR$15)&lt;Regelungszeit!$W$16,Regelungszeit!$X$15,IF(($AH172+AR$15)&lt;Regelungszeit!$W$17,Regelungszeit!$X$16,IF(($AH172+AR$15)&lt;Regelungszeit!$W$18,Regelungszeit!$X$17,IF(($AH172+AR$15)&lt;Regelungszeit!$W$19,Regelungszeit!$X$18,IF(($AH172+AR$15)&lt;Regelungszeit!$W$20,Regelungszeit!$X$19,IF(($AH172+AR$15)&lt;Regelungszeit!$W$21,Regelungszeit!$X$20,IF(($AH172+AR$15)&lt;Regelungszeit!$W$22,Regelungszeit!$X$21,IF(($AH172+AR$15)&lt;Regelungszeit!$W$23,Regelungszeit!$X$22,Regelungszeit!$X$23)))))))))</f>
        <v>#N/A</v>
      </c>
      <c r="AS172" s="81" t="e">
        <f>IF(($AH172+AS$15)&lt;Regelungszeit!$W$15,Regelungszeit!$X$14,IF(($AH172+AS$15)&lt;Regelungszeit!$W$16,Regelungszeit!$X$15,IF(($AH172+AS$15)&lt;Regelungszeit!$W$17,Regelungszeit!$X$16,IF(($AH172+AS$15)&lt;Regelungszeit!$W$18,Regelungszeit!$X$17,IF(($AH172+AS$15)&lt;Regelungszeit!$W$19,Regelungszeit!$X$18,IF(($AH172+AS$15)&lt;Regelungszeit!$W$20,Regelungszeit!$X$19,IF(($AH172+AS$15)&lt;Regelungszeit!$W$21,Regelungszeit!$X$20,IF(($AH172+AS$15)&lt;Regelungszeit!$W$22,Regelungszeit!$X$21,IF(($AH172+AS$15)&lt;Regelungszeit!$W$23,Regelungszeit!$X$22,Regelungszeit!$X$23)))))))))</f>
        <v>#N/A</v>
      </c>
      <c r="AT172" s="81" t="e">
        <f>IF(($AH172+AT$15)&lt;Regelungszeit!$W$15,Regelungszeit!$X$14,IF(($AH172+AT$15)&lt;Regelungszeit!$W$16,Regelungszeit!$X$15,IF(($AH172+AT$15)&lt;Regelungszeit!$W$17,Regelungszeit!$X$16,IF(($AH172+AT$15)&lt;Regelungszeit!$W$18,Regelungszeit!$X$17,IF(($AH172+AT$15)&lt;Regelungszeit!$W$19,Regelungszeit!$X$18,IF(($AH172+AT$15)&lt;Regelungszeit!$W$20,Regelungszeit!$X$19,IF(($AH172+AT$15)&lt;Regelungszeit!$W$21,Regelungszeit!$X$20,IF(($AH172+AT$15)&lt;Regelungszeit!$W$22,Regelungszeit!$X$21,IF(($AH172+AT$15)&lt;Regelungszeit!$W$23,Regelungszeit!$X$22,Regelungszeit!$X$23)))))))))</f>
        <v>#N/A</v>
      </c>
      <c r="AU172" s="81" t="e">
        <f>IF(($AH172+AU$15)&lt;Regelungszeit!$W$15,Regelungszeit!$X$14,IF(($AH172+AU$15)&lt;Regelungszeit!$W$16,Regelungszeit!$X$15,IF(($AH172+AU$15)&lt;Regelungszeit!$W$17,Regelungszeit!$X$16,IF(($AH172+AU$15)&lt;Regelungszeit!$W$18,Regelungszeit!$X$17,IF(($AH172+AU$15)&lt;Regelungszeit!$W$19,Regelungszeit!$X$18,IF(($AH172+AU$15)&lt;Regelungszeit!$W$20,Regelungszeit!$X$19,IF(($AH172+AU$15)&lt;Regelungszeit!$W$21,Regelungszeit!$X$20,IF(($AH172+AU$15)&lt;Regelungszeit!$W$22,Regelungszeit!$X$21,IF(($AH172+AU$15)&lt;Regelungszeit!$W$23,Regelungszeit!$X$22,Regelungszeit!$X$23)))))))))</f>
        <v>#N/A</v>
      </c>
      <c r="AV172" s="81" t="e">
        <f>IF(($AH172+AV$15)&lt;Regelungszeit!$W$15,Regelungszeit!$X$14,IF(($AH172+AV$15)&lt;Regelungszeit!$W$16,Regelungszeit!$X$15,IF(($AH172+AV$15)&lt;Regelungszeit!$W$17,Regelungszeit!$X$16,IF(($AH172+AV$15)&lt;Regelungszeit!$W$18,Regelungszeit!$X$17,IF(($AH172+AV$15)&lt;Regelungszeit!$W$19,Regelungszeit!$X$18,IF(($AH172+AV$15)&lt;Regelungszeit!$W$20,Regelungszeit!$X$19,IF(($AH172+AV$15)&lt;Regelungszeit!$W$21,Regelungszeit!$X$20,IF(($AH172+AV$15)&lt;Regelungszeit!$W$22,Regelungszeit!$X$21,IF(($AH172+AV$15)&lt;Regelungszeit!$W$23,Regelungszeit!$X$22,Regelungszeit!$X$23)))))))))</f>
        <v>#N/A</v>
      </c>
      <c r="AW172" s="81" t="e">
        <f>IF(($AH172+AW$15)&lt;Regelungszeit!$W$15,Regelungszeit!$X$14,IF(($AH172+AW$15)&lt;Regelungszeit!$W$16,Regelungszeit!$X$15,IF(($AH172+AW$15)&lt;Regelungszeit!$W$17,Regelungszeit!$X$16,IF(($AH172+AW$15)&lt;Regelungszeit!$W$18,Regelungszeit!$X$17,IF(($AH172+AW$15)&lt;Regelungszeit!$W$19,Regelungszeit!$X$18,IF(($AH172+AW$15)&lt;Regelungszeit!$W$20,Regelungszeit!$X$19,IF(($AH172+AW$15)&lt;Regelungszeit!$W$21,Regelungszeit!$X$20,IF(($AH172+AW$15)&lt;Regelungszeit!$W$22,Regelungszeit!$X$21,IF(($AH172+AW$15)&lt;Regelungszeit!$W$23,Regelungszeit!$X$22,Regelungszeit!$X$23)))))))))</f>
        <v>#N/A</v>
      </c>
      <c r="AX172" s="82" t="e">
        <f t="shared" si="50"/>
        <v>#N/A</v>
      </c>
    </row>
    <row r="173" spans="1:50">
      <c r="A173" s="56" t="e">
        <f>IF(B173=Regelungszeit!$F$31,"Ende Regelung",IF(B173=Regelungszeit!$F$32,"Ende Hochfahrrampe",""))</f>
        <v>#N/A</v>
      </c>
      <c r="B173" s="57">
        <v>159</v>
      </c>
      <c r="C173" s="58" t="e">
        <f t="shared" si="34"/>
        <v>#N/A</v>
      </c>
      <c r="D173" s="59" t="e">
        <f t="shared" si="35"/>
        <v>#N/A</v>
      </c>
      <c r="E173" s="155"/>
      <c r="F173" s="247" t="e">
        <f>MATCH(INT(C173),Zuteilung!A:A,0)</f>
        <v>#N/A</v>
      </c>
      <c r="G173" s="61" t="e">
        <f>IF(OR(C173&lt;INDEX(Zuteilung!C:C,F173),C173&gt;INDEX(Zuteilung!D:D,F173)),FALSE,TRUE)</f>
        <v>#N/A</v>
      </c>
      <c r="H173" s="60" t="e">
        <f>IF(B173&lt;=Regelungszeit!$F$32,H172+Regelungszeit!$F$28,"")</f>
        <v>#N/A</v>
      </c>
      <c r="I173" s="60"/>
      <c r="J173" s="60"/>
      <c r="K173" s="60"/>
      <c r="L173" s="61" t="e">
        <f t="shared" si="41"/>
        <v>#N/A</v>
      </c>
      <c r="M173" s="106" t="e">
        <f t="shared" si="43"/>
        <v>#N/A</v>
      </c>
      <c r="N173" s="61" t="e">
        <f>IF(M173="","",IF(M173=1,0,IF(M173=1,0,#REF!*M173)))</f>
        <v>#N/A</v>
      </c>
      <c r="O173" s="252">
        <f t="shared" si="47"/>
        <v>0</v>
      </c>
      <c r="P173" s="63">
        <f>IF(O173="","",O173*(Dateneingabe!$G$10/100))</f>
        <v>0</v>
      </c>
      <c r="Q173" s="63">
        <f t="shared" si="48"/>
        <v>0</v>
      </c>
      <c r="R173" s="63" t="e">
        <f>IF(C173="","",IF(Dateneingabe!$G$17&lt;40909,Zeitreihe!P173,Zeitreihe!Q173))</f>
        <v>#N/A</v>
      </c>
      <c r="S173" s="68" t="str">
        <f>IF($T$14=0,"",IF(H173="","",IF(E173="","Ist-Arbeit fehlt",IF(L173&gt;Dateneingabe!$G$8,"Ist-Arbeit unplausibel",""))))</f>
        <v/>
      </c>
      <c r="T173" s="30">
        <f t="shared" si="42"/>
        <v>0</v>
      </c>
      <c r="U173" s="30">
        <f t="shared" si="44"/>
        <v>0</v>
      </c>
      <c r="X173" s="80"/>
      <c r="Y173" s="79"/>
      <c r="Z173" s="81"/>
      <c r="AA173" s="81"/>
      <c r="AB173" s="81"/>
      <c r="AC173" s="81"/>
      <c r="AD173" s="81"/>
      <c r="AE173" s="81"/>
      <c r="AF173" s="30" t="e">
        <f t="shared" si="45"/>
        <v>#N/A</v>
      </c>
      <c r="AG173" s="80" t="e">
        <f t="shared" si="49"/>
        <v>#N/A</v>
      </c>
      <c r="AH173" s="79" t="e">
        <f t="shared" si="46"/>
        <v>#N/A</v>
      </c>
      <c r="AI173" s="81" t="e">
        <f>IF(($AH173+AI$15)&lt;Regelungszeit!$W$15,Regelungszeit!$X$14,IF(($AH173+AI$15)&lt;Regelungszeit!$W$16,Regelungszeit!$X$15,IF(($AH173+AI$15)&lt;Regelungszeit!$W$17,Regelungszeit!$X$16,IF(($AH173+AI$15)&lt;Regelungszeit!$W$18,Regelungszeit!$X$17,IF(($AH173+AI$15)&lt;Regelungszeit!$W$19,Regelungszeit!$X$18,IF(($AH173+AI$15)&lt;Regelungszeit!$W$20,Regelungszeit!$X$19,IF(($AH173+AI$15)&lt;Regelungszeit!$W$21,Regelungszeit!$X$20,IF(($AH173+AI$15)&lt;Regelungszeit!$W$22,Regelungszeit!$X$21,IF(($AH173+AI$15)&lt;Regelungszeit!$W$23,Regelungszeit!$X$22,Regelungszeit!$X$23)))))))))</f>
        <v>#N/A</v>
      </c>
      <c r="AJ173" s="81" t="e">
        <f>IF(($AH173+AJ$15)&lt;Regelungszeit!$W$15,Regelungszeit!$X$14,IF(($AH173+AJ$15)&lt;Regelungszeit!$W$16,Regelungszeit!$X$15,IF(($AH173+AJ$15)&lt;Regelungszeit!$W$17,Regelungszeit!$X$16,IF(($AH173+AJ$15)&lt;Regelungszeit!$W$18,Regelungszeit!$X$17,IF(($AH173+AJ$15)&lt;Regelungszeit!$W$19,Regelungszeit!$X$18,IF(($AH173+AJ$15)&lt;Regelungszeit!$W$20,Regelungszeit!$X$19,IF(($AH173+AJ$15)&lt;Regelungszeit!$W$21,Regelungszeit!$X$20,IF(($AH173+AJ$15)&lt;Regelungszeit!$W$22,Regelungszeit!$X$21,IF(($AH173+AJ$15)&lt;Regelungszeit!$W$23,Regelungszeit!$X$22,Regelungszeit!$X$23)))))))))</f>
        <v>#N/A</v>
      </c>
      <c r="AK173" s="81" t="e">
        <f>IF(($AH173+AK$15)&lt;Regelungszeit!$W$15,Regelungszeit!$X$14,IF(($AH173+AK$15)&lt;Regelungszeit!$W$16,Regelungszeit!$X$15,IF(($AH173+AK$15)&lt;Regelungszeit!$W$17,Regelungszeit!$X$16,IF(($AH173+AK$15)&lt;Regelungszeit!$W$18,Regelungszeit!$X$17,IF(($AH173+AK$15)&lt;Regelungszeit!$W$19,Regelungszeit!$X$18,IF(($AH173+AK$15)&lt;Regelungszeit!$W$20,Regelungszeit!$X$19,IF(($AH173+AK$15)&lt;Regelungszeit!$W$21,Regelungszeit!$X$20,IF(($AH173+AK$15)&lt;Regelungszeit!$W$22,Regelungszeit!$X$21,IF(($AH173+AK$15)&lt;Regelungszeit!$W$23,Regelungszeit!$X$22,Regelungszeit!$X$23)))))))))</f>
        <v>#N/A</v>
      </c>
      <c r="AL173" s="81" t="e">
        <f>IF(($AH173+AL$15)&lt;Regelungszeit!$W$15,Regelungszeit!$X$14,IF(($AH173+AL$15)&lt;Regelungszeit!$W$16,Regelungszeit!$X$15,IF(($AH173+AL$15)&lt;Regelungszeit!$W$17,Regelungszeit!$X$16,IF(($AH173+AL$15)&lt;Regelungszeit!$W$18,Regelungszeit!$X$17,IF(($AH173+AL$15)&lt;Regelungszeit!$W$19,Regelungszeit!$X$18,IF(($AH173+AL$15)&lt;Regelungszeit!$W$20,Regelungszeit!$X$19,IF(($AH173+AL$15)&lt;Regelungszeit!$W$21,Regelungszeit!$X$20,IF(($AH173+AL$15)&lt;Regelungszeit!$W$22,Regelungszeit!$X$21,IF(($AH173+AL$15)&lt;Regelungszeit!$W$23,Regelungszeit!$X$22,Regelungszeit!$X$23)))))))))</f>
        <v>#N/A</v>
      </c>
      <c r="AM173" s="81" t="e">
        <f>IF(($AH173+AM$15)&lt;Regelungszeit!$W$15,Regelungszeit!$X$14,IF(($AH173+AM$15)&lt;Regelungszeit!$W$16,Regelungszeit!$X$15,IF(($AH173+AM$15)&lt;Regelungszeit!$W$17,Regelungszeit!$X$16,IF(($AH173+AM$15)&lt;Regelungszeit!$W$18,Regelungszeit!$X$17,IF(($AH173+AM$15)&lt;Regelungszeit!$W$19,Regelungszeit!$X$18,IF(($AH173+AM$15)&lt;Regelungszeit!$W$20,Regelungszeit!$X$19,IF(($AH173+AM$15)&lt;Regelungszeit!$W$21,Regelungszeit!$X$20,IF(($AH173+AM$15)&lt;Regelungszeit!$W$22,Regelungszeit!$X$21,IF(($AH173+AM$15)&lt;Regelungszeit!$W$23,Regelungszeit!$X$22,Regelungszeit!$X$23)))))))))</f>
        <v>#N/A</v>
      </c>
      <c r="AN173" s="81" t="e">
        <f>IF(($AH173+AN$15)&lt;Regelungszeit!$W$15,Regelungszeit!$X$14,IF(($AH173+AN$15)&lt;Regelungszeit!$W$16,Regelungszeit!$X$15,IF(($AH173+AN$15)&lt;Regelungszeit!$W$17,Regelungszeit!$X$16,IF(($AH173+AN$15)&lt;Regelungszeit!$W$18,Regelungszeit!$X$17,IF(($AH173+AN$15)&lt;Regelungszeit!$W$19,Regelungszeit!$X$18,IF(($AH173+AN$15)&lt;Regelungszeit!$W$20,Regelungszeit!$X$19,IF(($AH173+AN$15)&lt;Regelungszeit!$W$21,Regelungszeit!$X$20,IF(($AH173+AN$15)&lt;Regelungszeit!$W$22,Regelungszeit!$X$21,IF(($AH173+AN$15)&lt;Regelungszeit!$W$23,Regelungszeit!$X$22,Regelungszeit!$X$23)))))))))</f>
        <v>#N/A</v>
      </c>
      <c r="AO173" s="81" t="e">
        <f>IF(($AH173+AO$15)&lt;Regelungszeit!$W$15,Regelungszeit!$X$14,IF(($AH173+AO$15)&lt;Regelungszeit!$W$16,Regelungszeit!$X$15,IF(($AH173+AO$15)&lt;Regelungszeit!$W$17,Regelungszeit!$X$16,IF(($AH173+AO$15)&lt;Regelungszeit!$W$18,Regelungszeit!$X$17,IF(($AH173+AO$15)&lt;Regelungszeit!$W$19,Regelungszeit!$X$18,IF(($AH173+AO$15)&lt;Regelungszeit!$W$20,Regelungszeit!$X$19,IF(($AH173+AO$15)&lt;Regelungszeit!$W$21,Regelungszeit!$X$20,IF(($AH173+AO$15)&lt;Regelungszeit!$W$22,Regelungszeit!$X$21,IF(($AH173+AO$15)&lt;Regelungszeit!$W$23,Regelungszeit!$X$22,Regelungszeit!$X$23)))))))))</f>
        <v>#N/A</v>
      </c>
      <c r="AP173" s="81" t="e">
        <f>IF(($AH173+AP$15)&lt;Regelungszeit!$W$15,Regelungszeit!$X$14,IF(($AH173+AP$15)&lt;Regelungszeit!$W$16,Regelungszeit!$X$15,IF(($AH173+AP$15)&lt;Regelungszeit!$W$17,Regelungszeit!$X$16,IF(($AH173+AP$15)&lt;Regelungszeit!$W$18,Regelungszeit!$X$17,IF(($AH173+AP$15)&lt;Regelungszeit!$W$19,Regelungszeit!$X$18,IF(($AH173+AP$15)&lt;Regelungszeit!$W$20,Regelungszeit!$X$19,IF(($AH173+AP$15)&lt;Regelungszeit!$W$21,Regelungszeit!$X$20,IF(($AH173+AP$15)&lt;Regelungszeit!$W$22,Regelungszeit!$X$21,IF(($AH173+AP$15)&lt;Regelungszeit!$W$23,Regelungszeit!$X$22,Regelungszeit!$X$23)))))))))</f>
        <v>#N/A</v>
      </c>
      <c r="AQ173" s="81" t="e">
        <f>IF(($AH173+AQ$15)&lt;Regelungszeit!$W$15,Regelungszeit!$X$14,IF(($AH173+AQ$15)&lt;Regelungszeit!$W$16,Regelungszeit!$X$15,IF(($AH173+AQ$15)&lt;Regelungszeit!$W$17,Regelungszeit!$X$16,IF(($AH173+AQ$15)&lt;Regelungszeit!$W$18,Regelungszeit!$X$17,IF(($AH173+AQ$15)&lt;Regelungszeit!$W$19,Regelungszeit!$X$18,IF(($AH173+AQ$15)&lt;Regelungszeit!$W$20,Regelungszeit!$X$19,IF(($AH173+AQ$15)&lt;Regelungszeit!$W$21,Regelungszeit!$X$20,IF(($AH173+AQ$15)&lt;Regelungszeit!$W$22,Regelungszeit!$X$21,IF(($AH173+AQ$15)&lt;Regelungszeit!$W$23,Regelungszeit!$X$22,Regelungszeit!$X$23)))))))))</f>
        <v>#N/A</v>
      </c>
      <c r="AR173" s="81" t="e">
        <f>IF(($AH173+AR$15)&lt;Regelungszeit!$W$15,Regelungszeit!$X$14,IF(($AH173+AR$15)&lt;Regelungszeit!$W$16,Regelungszeit!$X$15,IF(($AH173+AR$15)&lt;Regelungszeit!$W$17,Regelungszeit!$X$16,IF(($AH173+AR$15)&lt;Regelungszeit!$W$18,Regelungszeit!$X$17,IF(($AH173+AR$15)&lt;Regelungszeit!$W$19,Regelungszeit!$X$18,IF(($AH173+AR$15)&lt;Regelungszeit!$W$20,Regelungszeit!$X$19,IF(($AH173+AR$15)&lt;Regelungszeit!$W$21,Regelungszeit!$X$20,IF(($AH173+AR$15)&lt;Regelungszeit!$W$22,Regelungszeit!$X$21,IF(($AH173+AR$15)&lt;Regelungszeit!$W$23,Regelungszeit!$X$22,Regelungszeit!$X$23)))))))))</f>
        <v>#N/A</v>
      </c>
      <c r="AS173" s="81" t="e">
        <f>IF(($AH173+AS$15)&lt;Regelungszeit!$W$15,Regelungszeit!$X$14,IF(($AH173+AS$15)&lt;Regelungszeit!$W$16,Regelungszeit!$X$15,IF(($AH173+AS$15)&lt;Regelungszeit!$W$17,Regelungszeit!$X$16,IF(($AH173+AS$15)&lt;Regelungszeit!$W$18,Regelungszeit!$X$17,IF(($AH173+AS$15)&lt;Regelungszeit!$W$19,Regelungszeit!$X$18,IF(($AH173+AS$15)&lt;Regelungszeit!$W$20,Regelungszeit!$X$19,IF(($AH173+AS$15)&lt;Regelungszeit!$W$21,Regelungszeit!$X$20,IF(($AH173+AS$15)&lt;Regelungszeit!$W$22,Regelungszeit!$X$21,IF(($AH173+AS$15)&lt;Regelungszeit!$W$23,Regelungszeit!$X$22,Regelungszeit!$X$23)))))))))</f>
        <v>#N/A</v>
      </c>
      <c r="AT173" s="81" t="e">
        <f>IF(($AH173+AT$15)&lt;Regelungszeit!$W$15,Regelungszeit!$X$14,IF(($AH173+AT$15)&lt;Regelungszeit!$W$16,Regelungszeit!$X$15,IF(($AH173+AT$15)&lt;Regelungszeit!$W$17,Regelungszeit!$X$16,IF(($AH173+AT$15)&lt;Regelungszeit!$W$18,Regelungszeit!$X$17,IF(($AH173+AT$15)&lt;Regelungszeit!$W$19,Regelungszeit!$X$18,IF(($AH173+AT$15)&lt;Regelungszeit!$W$20,Regelungszeit!$X$19,IF(($AH173+AT$15)&lt;Regelungszeit!$W$21,Regelungszeit!$X$20,IF(($AH173+AT$15)&lt;Regelungszeit!$W$22,Regelungszeit!$X$21,IF(($AH173+AT$15)&lt;Regelungszeit!$W$23,Regelungszeit!$X$22,Regelungszeit!$X$23)))))))))</f>
        <v>#N/A</v>
      </c>
      <c r="AU173" s="81" t="e">
        <f>IF(($AH173+AU$15)&lt;Regelungszeit!$W$15,Regelungszeit!$X$14,IF(($AH173+AU$15)&lt;Regelungszeit!$W$16,Regelungszeit!$X$15,IF(($AH173+AU$15)&lt;Regelungszeit!$W$17,Regelungszeit!$X$16,IF(($AH173+AU$15)&lt;Regelungszeit!$W$18,Regelungszeit!$X$17,IF(($AH173+AU$15)&lt;Regelungszeit!$W$19,Regelungszeit!$X$18,IF(($AH173+AU$15)&lt;Regelungszeit!$W$20,Regelungszeit!$X$19,IF(($AH173+AU$15)&lt;Regelungszeit!$W$21,Regelungszeit!$X$20,IF(($AH173+AU$15)&lt;Regelungszeit!$W$22,Regelungszeit!$X$21,IF(($AH173+AU$15)&lt;Regelungszeit!$W$23,Regelungszeit!$X$22,Regelungszeit!$X$23)))))))))</f>
        <v>#N/A</v>
      </c>
      <c r="AV173" s="81" t="e">
        <f>IF(($AH173+AV$15)&lt;Regelungszeit!$W$15,Regelungszeit!$X$14,IF(($AH173+AV$15)&lt;Regelungszeit!$W$16,Regelungszeit!$X$15,IF(($AH173+AV$15)&lt;Regelungszeit!$W$17,Regelungszeit!$X$16,IF(($AH173+AV$15)&lt;Regelungszeit!$W$18,Regelungszeit!$X$17,IF(($AH173+AV$15)&lt;Regelungszeit!$W$19,Regelungszeit!$X$18,IF(($AH173+AV$15)&lt;Regelungszeit!$W$20,Regelungszeit!$X$19,IF(($AH173+AV$15)&lt;Regelungszeit!$W$21,Regelungszeit!$X$20,IF(($AH173+AV$15)&lt;Regelungszeit!$W$22,Regelungszeit!$X$21,IF(($AH173+AV$15)&lt;Regelungszeit!$W$23,Regelungszeit!$X$22,Regelungszeit!$X$23)))))))))</f>
        <v>#N/A</v>
      </c>
      <c r="AW173" s="81" t="e">
        <f>IF(($AH173+AW$15)&lt;Regelungszeit!$W$15,Regelungszeit!$X$14,IF(($AH173+AW$15)&lt;Regelungszeit!$W$16,Regelungszeit!$X$15,IF(($AH173+AW$15)&lt;Regelungszeit!$W$17,Regelungszeit!$X$16,IF(($AH173+AW$15)&lt;Regelungszeit!$W$18,Regelungszeit!$X$17,IF(($AH173+AW$15)&lt;Regelungszeit!$W$19,Regelungszeit!$X$18,IF(($AH173+AW$15)&lt;Regelungszeit!$W$20,Regelungszeit!$X$19,IF(($AH173+AW$15)&lt;Regelungszeit!$W$21,Regelungszeit!$X$20,IF(($AH173+AW$15)&lt;Regelungszeit!$W$22,Regelungszeit!$X$21,IF(($AH173+AW$15)&lt;Regelungszeit!$W$23,Regelungszeit!$X$22,Regelungszeit!$X$23)))))))))</f>
        <v>#N/A</v>
      </c>
      <c r="AX173" s="82" t="e">
        <f t="shared" si="50"/>
        <v>#N/A</v>
      </c>
    </row>
    <row r="174" spans="1:50">
      <c r="A174" s="56" t="e">
        <f>IF(B174=Regelungszeit!$F$31,"Ende Regelung",IF(B174=Regelungszeit!$F$32,"Ende Hochfahrrampe",""))</f>
        <v>#N/A</v>
      </c>
      <c r="B174" s="57">
        <v>160</v>
      </c>
      <c r="C174" s="58" t="e">
        <f t="shared" si="34"/>
        <v>#N/A</v>
      </c>
      <c r="D174" s="59" t="e">
        <f t="shared" si="35"/>
        <v>#N/A</v>
      </c>
      <c r="E174" s="155"/>
      <c r="F174" s="247" t="e">
        <f>MATCH(INT(C174),Zuteilung!A:A,0)</f>
        <v>#N/A</v>
      </c>
      <c r="G174" s="61" t="e">
        <f>IF(OR(C174&lt;INDEX(Zuteilung!C:C,F174),C174&gt;INDEX(Zuteilung!D:D,F174)),FALSE,TRUE)</f>
        <v>#N/A</v>
      </c>
      <c r="H174" s="60" t="e">
        <f>IF(B174&lt;=Regelungszeit!$F$32,H173+Regelungszeit!$F$28,"")</f>
        <v>#N/A</v>
      </c>
      <c r="I174" s="60"/>
      <c r="J174" s="60"/>
      <c r="K174" s="60"/>
      <c r="L174" s="61" t="e">
        <f t="shared" si="41"/>
        <v>#N/A</v>
      </c>
      <c r="M174" s="106" t="e">
        <f t="shared" si="43"/>
        <v>#N/A</v>
      </c>
      <c r="N174" s="61" t="e">
        <f>IF(M174="","",IF(M174=1,0,IF(M174=1,0,#REF!*M174)))</f>
        <v>#N/A</v>
      </c>
      <c r="O174" s="252">
        <f t="shared" si="47"/>
        <v>0</v>
      </c>
      <c r="P174" s="63">
        <f>IF(O174="","",O174*(Dateneingabe!$G$10/100))</f>
        <v>0</v>
      </c>
      <c r="Q174" s="63">
        <f t="shared" si="48"/>
        <v>0</v>
      </c>
      <c r="R174" s="63" t="e">
        <f>IF(C174="","",IF(Dateneingabe!$G$17&lt;40909,Zeitreihe!P174,Zeitreihe!Q174))</f>
        <v>#N/A</v>
      </c>
      <c r="S174" s="68" t="str">
        <f>IF($T$14=0,"",IF(H174="","",IF(E174="","Ist-Arbeit fehlt",IF(L174&gt;Dateneingabe!$G$8,"Ist-Arbeit unplausibel",""))))</f>
        <v/>
      </c>
      <c r="T174" s="30">
        <f t="shared" si="42"/>
        <v>0</v>
      </c>
      <c r="U174" s="30">
        <f t="shared" si="44"/>
        <v>0</v>
      </c>
      <c r="X174" s="80"/>
      <c r="Y174" s="79"/>
      <c r="Z174" s="81"/>
      <c r="AA174" s="81"/>
      <c r="AB174" s="81"/>
      <c r="AC174" s="81"/>
      <c r="AD174" s="81"/>
      <c r="AE174" s="81"/>
      <c r="AF174" s="30" t="e">
        <f t="shared" si="45"/>
        <v>#N/A</v>
      </c>
      <c r="AG174" s="80" t="e">
        <f t="shared" si="49"/>
        <v>#N/A</v>
      </c>
      <c r="AH174" s="79" t="e">
        <f t="shared" si="46"/>
        <v>#N/A</v>
      </c>
      <c r="AI174" s="81" t="e">
        <f>IF(($AH174+AI$15)&lt;Regelungszeit!$W$15,Regelungszeit!$X$14,IF(($AH174+AI$15)&lt;Regelungszeit!$W$16,Regelungszeit!$X$15,IF(($AH174+AI$15)&lt;Regelungszeit!$W$17,Regelungszeit!$X$16,IF(($AH174+AI$15)&lt;Regelungszeit!$W$18,Regelungszeit!$X$17,IF(($AH174+AI$15)&lt;Regelungszeit!$W$19,Regelungszeit!$X$18,IF(($AH174+AI$15)&lt;Regelungszeit!$W$20,Regelungszeit!$X$19,IF(($AH174+AI$15)&lt;Regelungszeit!$W$21,Regelungszeit!$X$20,IF(($AH174+AI$15)&lt;Regelungszeit!$W$22,Regelungszeit!$X$21,IF(($AH174+AI$15)&lt;Regelungszeit!$W$23,Regelungszeit!$X$22,Regelungszeit!$X$23)))))))))</f>
        <v>#N/A</v>
      </c>
      <c r="AJ174" s="81" t="e">
        <f>IF(($AH174+AJ$15)&lt;Regelungszeit!$W$15,Regelungszeit!$X$14,IF(($AH174+AJ$15)&lt;Regelungszeit!$W$16,Regelungszeit!$X$15,IF(($AH174+AJ$15)&lt;Regelungszeit!$W$17,Regelungszeit!$X$16,IF(($AH174+AJ$15)&lt;Regelungszeit!$W$18,Regelungszeit!$X$17,IF(($AH174+AJ$15)&lt;Regelungszeit!$W$19,Regelungszeit!$X$18,IF(($AH174+AJ$15)&lt;Regelungszeit!$W$20,Regelungszeit!$X$19,IF(($AH174+AJ$15)&lt;Regelungszeit!$W$21,Regelungszeit!$X$20,IF(($AH174+AJ$15)&lt;Regelungszeit!$W$22,Regelungszeit!$X$21,IF(($AH174+AJ$15)&lt;Regelungszeit!$W$23,Regelungszeit!$X$22,Regelungszeit!$X$23)))))))))</f>
        <v>#N/A</v>
      </c>
      <c r="AK174" s="81" t="e">
        <f>IF(($AH174+AK$15)&lt;Regelungszeit!$W$15,Regelungszeit!$X$14,IF(($AH174+AK$15)&lt;Regelungszeit!$W$16,Regelungszeit!$X$15,IF(($AH174+AK$15)&lt;Regelungszeit!$W$17,Regelungszeit!$X$16,IF(($AH174+AK$15)&lt;Regelungszeit!$W$18,Regelungszeit!$X$17,IF(($AH174+AK$15)&lt;Regelungszeit!$W$19,Regelungszeit!$X$18,IF(($AH174+AK$15)&lt;Regelungszeit!$W$20,Regelungszeit!$X$19,IF(($AH174+AK$15)&lt;Regelungszeit!$W$21,Regelungszeit!$X$20,IF(($AH174+AK$15)&lt;Regelungszeit!$W$22,Regelungszeit!$X$21,IF(($AH174+AK$15)&lt;Regelungszeit!$W$23,Regelungszeit!$X$22,Regelungszeit!$X$23)))))))))</f>
        <v>#N/A</v>
      </c>
      <c r="AL174" s="81" t="e">
        <f>IF(($AH174+AL$15)&lt;Regelungszeit!$W$15,Regelungszeit!$X$14,IF(($AH174+AL$15)&lt;Regelungszeit!$W$16,Regelungszeit!$X$15,IF(($AH174+AL$15)&lt;Regelungszeit!$W$17,Regelungszeit!$X$16,IF(($AH174+AL$15)&lt;Regelungszeit!$W$18,Regelungszeit!$X$17,IF(($AH174+AL$15)&lt;Regelungszeit!$W$19,Regelungszeit!$X$18,IF(($AH174+AL$15)&lt;Regelungszeit!$W$20,Regelungszeit!$X$19,IF(($AH174+AL$15)&lt;Regelungszeit!$W$21,Regelungszeit!$X$20,IF(($AH174+AL$15)&lt;Regelungszeit!$W$22,Regelungszeit!$X$21,IF(($AH174+AL$15)&lt;Regelungszeit!$W$23,Regelungszeit!$X$22,Regelungszeit!$X$23)))))))))</f>
        <v>#N/A</v>
      </c>
      <c r="AM174" s="81" t="e">
        <f>IF(($AH174+AM$15)&lt;Regelungszeit!$W$15,Regelungszeit!$X$14,IF(($AH174+AM$15)&lt;Regelungszeit!$W$16,Regelungszeit!$X$15,IF(($AH174+AM$15)&lt;Regelungszeit!$W$17,Regelungszeit!$X$16,IF(($AH174+AM$15)&lt;Regelungszeit!$W$18,Regelungszeit!$X$17,IF(($AH174+AM$15)&lt;Regelungszeit!$W$19,Regelungszeit!$X$18,IF(($AH174+AM$15)&lt;Regelungszeit!$W$20,Regelungszeit!$X$19,IF(($AH174+AM$15)&lt;Regelungszeit!$W$21,Regelungszeit!$X$20,IF(($AH174+AM$15)&lt;Regelungszeit!$W$22,Regelungszeit!$X$21,IF(($AH174+AM$15)&lt;Regelungszeit!$W$23,Regelungszeit!$X$22,Regelungszeit!$X$23)))))))))</f>
        <v>#N/A</v>
      </c>
      <c r="AN174" s="81" t="e">
        <f>IF(($AH174+AN$15)&lt;Regelungszeit!$W$15,Regelungszeit!$X$14,IF(($AH174+AN$15)&lt;Regelungszeit!$W$16,Regelungszeit!$X$15,IF(($AH174+AN$15)&lt;Regelungszeit!$W$17,Regelungszeit!$X$16,IF(($AH174+AN$15)&lt;Regelungszeit!$W$18,Regelungszeit!$X$17,IF(($AH174+AN$15)&lt;Regelungszeit!$W$19,Regelungszeit!$X$18,IF(($AH174+AN$15)&lt;Regelungszeit!$W$20,Regelungszeit!$X$19,IF(($AH174+AN$15)&lt;Regelungszeit!$W$21,Regelungszeit!$X$20,IF(($AH174+AN$15)&lt;Regelungszeit!$W$22,Regelungszeit!$X$21,IF(($AH174+AN$15)&lt;Regelungszeit!$W$23,Regelungszeit!$X$22,Regelungszeit!$X$23)))))))))</f>
        <v>#N/A</v>
      </c>
      <c r="AO174" s="81" t="e">
        <f>IF(($AH174+AO$15)&lt;Regelungszeit!$W$15,Regelungszeit!$X$14,IF(($AH174+AO$15)&lt;Regelungszeit!$W$16,Regelungszeit!$X$15,IF(($AH174+AO$15)&lt;Regelungszeit!$W$17,Regelungszeit!$X$16,IF(($AH174+AO$15)&lt;Regelungszeit!$W$18,Regelungszeit!$X$17,IF(($AH174+AO$15)&lt;Regelungszeit!$W$19,Regelungszeit!$X$18,IF(($AH174+AO$15)&lt;Regelungszeit!$W$20,Regelungszeit!$X$19,IF(($AH174+AO$15)&lt;Regelungszeit!$W$21,Regelungszeit!$X$20,IF(($AH174+AO$15)&lt;Regelungszeit!$W$22,Regelungszeit!$X$21,IF(($AH174+AO$15)&lt;Regelungszeit!$W$23,Regelungszeit!$X$22,Regelungszeit!$X$23)))))))))</f>
        <v>#N/A</v>
      </c>
      <c r="AP174" s="81" t="e">
        <f>IF(($AH174+AP$15)&lt;Regelungszeit!$W$15,Regelungszeit!$X$14,IF(($AH174+AP$15)&lt;Regelungszeit!$W$16,Regelungszeit!$X$15,IF(($AH174+AP$15)&lt;Regelungszeit!$W$17,Regelungszeit!$X$16,IF(($AH174+AP$15)&lt;Regelungszeit!$W$18,Regelungszeit!$X$17,IF(($AH174+AP$15)&lt;Regelungszeit!$W$19,Regelungszeit!$X$18,IF(($AH174+AP$15)&lt;Regelungszeit!$W$20,Regelungszeit!$X$19,IF(($AH174+AP$15)&lt;Regelungszeit!$W$21,Regelungszeit!$X$20,IF(($AH174+AP$15)&lt;Regelungszeit!$W$22,Regelungszeit!$X$21,IF(($AH174+AP$15)&lt;Regelungszeit!$W$23,Regelungszeit!$X$22,Regelungszeit!$X$23)))))))))</f>
        <v>#N/A</v>
      </c>
      <c r="AQ174" s="81" t="e">
        <f>IF(($AH174+AQ$15)&lt;Regelungszeit!$W$15,Regelungszeit!$X$14,IF(($AH174+AQ$15)&lt;Regelungszeit!$W$16,Regelungszeit!$X$15,IF(($AH174+AQ$15)&lt;Regelungszeit!$W$17,Regelungszeit!$X$16,IF(($AH174+AQ$15)&lt;Regelungszeit!$W$18,Regelungszeit!$X$17,IF(($AH174+AQ$15)&lt;Regelungszeit!$W$19,Regelungszeit!$X$18,IF(($AH174+AQ$15)&lt;Regelungszeit!$W$20,Regelungszeit!$X$19,IF(($AH174+AQ$15)&lt;Regelungszeit!$W$21,Regelungszeit!$X$20,IF(($AH174+AQ$15)&lt;Regelungszeit!$W$22,Regelungszeit!$X$21,IF(($AH174+AQ$15)&lt;Regelungszeit!$W$23,Regelungszeit!$X$22,Regelungszeit!$X$23)))))))))</f>
        <v>#N/A</v>
      </c>
      <c r="AR174" s="81" t="e">
        <f>IF(($AH174+AR$15)&lt;Regelungszeit!$W$15,Regelungszeit!$X$14,IF(($AH174+AR$15)&lt;Regelungszeit!$W$16,Regelungszeit!$X$15,IF(($AH174+AR$15)&lt;Regelungszeit!$W$17,Regelungszeit!$X$16,IF(($AH174+AR$15)&lt;Regelungszeit!$W$18,Regelungszeit!$X$17,IF(($AH174+AR$15)&lt;Regelungszeit!$W$19,Regelungszeit!$X$18,IF(($AH174+AR$15)&lt;Regelungszeit!$W$20,Regelungszeit!$X$19,IF(($AH174+AR$15)&lt;Regelungszeit!$W$21,Regelungszeit!$X$20,IF(($AH174+AR$15)&lt;Regelungszeit!$W$22,Regelungszeit!$X$21,IF(($AH174+AR$15)&lt;Regelungszeit!$W$23,Regelungszeit!$X$22,Regelungszeit!$X$23)))))))))</f>
        <v>#N/A</v>
      </c>
      <c r="AS174" s="81" t="e">
        <f>IF(($AH174+AS$15)&lt;Regelungszeit!$W$15,Regelungszeit!$X$14,IF(($AH174+AS$15)&lt;Regelungszeit!$W$16,Regelungszeit!$X$15,IF(($AH174+AS$15)&lt;Regelungszeit!$W$17,Regelungszeit!$X$16,IF(($AH174+AS$15)&lt;Regelungszeit!$W$18,Regelungszeit!$X$17,IF(($AH174+AS$15)&lt;Regelungszeit!$W$19,Regelungszeit!$X$18,IF(($AH174+AS$15)&lt;Regelungszeit!$W$20,Regelungszeit!$X$19,IF(($AH174+AS$15)&lt;Regelungszeit!$W$21,Regelungszeit!$X$20,IF(($AH174+AS$15)&lt;Regelungszeit!$W$22,Regelungszeit!$X$21,IF(($AH174+AS$15)&lt;Regelungszeit!$W$23,Regelungszeit!$X$22,Regelungszeit!$X$23)))))))))</f>
        <v>#N/A</v>
      </c>
      <c r="AT174" s="81" t="e">
        <f>IF(($AH174+AT$15)&lt;Regelungszeit!$W$15,Regelungszeit!$X$14,IF(($AH174+AT$15)&lt;Regelungszeit!$W$16,Regelungszeit!$X$15,IF(($AH174+AT$15)&lt;Regelungszeit!$W$17,Regelungszeit!$X$16,IF(($AH174+AT$15)&lt;Regelungszeit!$W$18,Regelungszeit!$X$17,IF(($AH174+AT$15)&lt;Regelungszeit!$W$19,Regelungszeit!$X$18,IF(($AH174+AT$15)&lt;Regelungszeit!$W$20,Regelungszeit!$X$19,IF(($AH174+AT$15)&lt;Regelungszeit!$W$21,Regelungszeit!$X$20,IF(($AH174+AT$15)&lt;Regelungszeit!$W$22,Regelungszeit!$X$21,IF(($AH174+AT$15)&lt;Regelungszeit!$W$23,Regelungszeit!$X$22,Regelungszeit!$X$23)))))))))</f>
        <v>#N/A</v>
      </c>
      <c r="AU174" s="81" t="e">
        <f>IF(($AH174+AU$15)&lt;Regelungszeit!$W$15,Regelungszeit!$X$14,IF(($AH174+AU$15)&lt;Regelungszeit!$W$16,Regelungszeit!$X$15,IF(($AH174+AU$15)&lt;Regelungszeit!$W$17,Regelungszeit!$X$16,IF(($AH174+AU$15)&lt;Regelungszeit!$W$18,Regelungszeit!$X$17,IF(($AH174+AU$15)&lt;Regelungszeit!$W$19,Regelungszeit!$X$18,IF(($AH174+AU$15)&lt;Regelungszeit!$W$20,Regelungszeit!$X$19,IF(($AH174+AU$15)&lt;Regelungszeit!$W$21,Regelungszeit!$X$20,IF(($AH174+AU$15)&lt;Regelungszeit!$W$22,Regelungszeit!$X$21,IF(($AH174+AU$15)&lt;Regelungszeit!$W$23,Regelungszeit!$X$22,Regelungszeit!$X$23)))))))))</f>
        <v>#N/A</v>
      </c>
      <c r="AV174" s="81" t="e">
        <f>IF(($AH174+AV$15)&lt;Regelungszeit!$W$15,Regelungszeit!$X$14,IF(($AH174+AV$15)&lt;Regelungszeit!$W$16,Regelungszeit!$X$15,IF(($AH174+AV$15)&lt;Regelungszeit!$W$17,Regelungszeit!$X$16,IF(($AH174+AV$15)&lt;Regelungszeit!$W$18,Regelungszeit!$X$17,IF(($AH174+AV$15)&lt;Regelungszeit!$W$19,Regelungszeit!$X$18,IF(($AH174+AV$15)&lt;Regelungszeit!$W$20,Regelungszeit!$X$19,IF(($AH174+AV$15)&lt;Regelungszeit!$W$21,Regelungszeit!$X$20,IF(($AH174+AV$15)&lt;Regelungszeit!$W$22,Regelungszeit!$X$21,IF(($AH174+AV$15)&lt;Regelungszeit!$W$23,Regelungszeit!$X$22,Regelungszeit!$X$23)))))))))</f>
        <v>#N/A</v>
      </c>
      <c r="AW174" s="81" t="e">
        <f>IF(($AH174+AW$15)&lt;Regelungszeit!$W$15,Regelungszeit!$X$14,IF(($AH174+AW$15)&lt;Regelungszeit!$W$16,Regelungszeit!$X$15,IF(($AH174+AW$15)&lt;Regelungszeit!$W$17,Regelungszeit!$X$16,IF(($AH174+AW$15)&lt;Regelungszeit!$W$18,Regelungszeit!$X$17,IF(($AH174+AW$15)&lt;Regelungszeit!$W$19,Regelungszeit!$X$18,IF(($AH174+AW$15)&lt;Regelungszeit!$W$20,Regelungszeit!$X$19,IF(($AH174+AW$15)&lt;Regelungszeit!$W$21,Regelungszeit!$X$20,IF(($AH174+AW$15)&lt;Regelungszeit!$W$22,Regelungszeit!$X$21,IF(($AH174+AW$15)&lt;Regelungszeit!$W$23,Regelungszeit!$X$22,Regelungszeit!$X$23)))))))))</f>
        <v>#N/A</v>
      </c>
      <c r="AX174" s="82" t="e">
        <f t="shared" si="50"/>
        <v>#N/A</v>
      </c>
    </row>
    <row r="175" spans="1:50">
      <c r="A175" s="56" t="e">
        <f>IF(B175=Regelungszeit!$F$31,"Ende Regelung",IF(B175=Regelungszeit!$F$32,"Ende Hochfahrrampe",""))</f>
        <v>#N/A</v>
      </c>
      <c r="B175" s="57">
        <v>161</v>
      </c>
      <c r="C175" s="58" t="e">
        <f t="shared" ref="C175:C201" si="51">IF(H175="","",H175)</f>
        <v>#N/A</v>
      </c>
      <c r="D175" s="59" t="e">
        <f t="shared" ref="D175:D201" si="52">IF(H175="","",H175)</f>
        <v>#N/A</v>
      </c>
      <c r="E175" s="155"/>
      <c r="F175" s="247" t="e">
        <f>MATCH(INT(C175),Zuteilung!A:A,0)</f>
        <v>#N/A</v>
      </c>
      <c r="G175" s="61" t="e">
        <f>IF(OR(C175&lt;INDEX(Zuteilung!C:C,F175),C175&gt;INDEX(Zuteilung!D:D,F175)),FALSE,TRUE)</f>
        <v>#N/A</v>
      </c>
      <c r="H175" s="60" t="e">
        <f>IF(B175&lt;=Regelungszeit!$F$32,H174+Regelungszeit!$F$28,"")</f>
        <v>#N/A</v>
      </c>
      <c r="I175" s="60"/>
      <c r="J175" s="60"/>
      <c r="K175" s="60"/>
      <c r="L175" s="61" t="e">
        <f t="shared" ref="L175:L201" si="53">IF(D175="","",E175*4)</f>
        <v>#N/A</v>
      </c>
      <c r="M175" s="106" t="e">
        <f t="shared" si="43"/>
        <v>#N/A</v>
      </c>
      <c r="N175" s="61" t="e">
        <f>IF(M175="","",IF(M175=1,0,IF(M175=1,0,#REF!*M175)))</f>
        <v>#N/A</v>
      </c>
      <c r="O175" s="252">
        <f t="shared" si="47"/>
        <v>0</v>
      </c>
      <c r="P175" s="63">
        <f>IF(O175="","",O175*(Dateneingabe!$G$10/100))</f>
        <v>0</v>
      </c>
      <c r="Q175" s="63">
        <f t="shared" si="48"/>
        <v>0</v>
      </c>
      <c r="R175" s="63" t="e">
        <f>IF(C175="","",IF(Dateneingabe!$G$17&lt;40909,Zeitreihe!P175,Zeitreihe!Q175))</f>
        <v>#N/A</v>
      </c>
      <c r="S175" s="68" t="str">
        <f>IF($T$14=0,"",IF(H175="","",IF(E175="","Ist-Arbeit fehlt",IF(L175&gt;Dateneingabe!$G$8,"Ist-Arbeit unplausibel",""))))</f>
        <v/>
      </c>
      <c r="T175" s="30">
        <f t="shared" ref="T175:T201" si="54">IF(E175="",0,1)</f>
        <v>0</v>
      </c>
      <c r="U175" s="30">
        <f t="shared" si="44"/>
        <v>0</v>
      </c>
      <c r="X175" s="80"/>
      <c r="Y175" s="79"/>
      <c r="Z175" s="81"/>
      <c r="AA175" s="81"/>
      <c r="AB175" s="81"/>
      <c r="AC175" s="81"/>
      <c r="AD175" s="81"/>
      <c r="AE175" s="81"/>
      <c r="AF175" s="30" t="e">
        <f t="shared" si="45"/>
        <v>#N/A</v>
      </c>
      <c r="AG175" s="80" t="e">
        <f t="shared" si="49"/>
        <v>#N/A</v>
      </c>
      <c r="AH175" s="79" t="e">
        <f t="shared" si="46"/>
        <v>#N/A</v>
      </c>
      <c r="AI175" s="81" t="e">
        <f>IF(($AH175+AI$15)&lt;Regelungszeit!$W$15,Regelungszeit!$X$14,IF(($AH175+AI$15)&lt;Regelungszeit!$W$16,Regelungszeit!$X$15,IF(($AH175+AI$15)&lt;Regelungszeit!$W$17,Regelungszeit!$X$16,IF(($AH175+AI$15)&lt;Regelungszeit!$W$18,Regelungszeit!$X$17,IF(($AH175+AI$15)&lt;Regelungszeit!$W$19,Regelungszeit!$X$18,IF(($AH175+AI$15)&lt;Regelungszeit!$W$20,Regelungszeit!$X$19,IF(($AH175+AI$15)&lt;Regelungszeit!$W$21,Regelungszeit!$X$20,IF(($AH175+AI$15)&lt;Regelungszeit!$W$22,Regelungszeit!$X$21,IF(($AH175+AI$15)&lt;Regelungszeit!$W$23,Regelungszeit!$X$22,Regelungszeit!$X$23)))))))))</f>
        <v>#N/A</v>
      </c>
      <c r="AJ175" s="81" t="e">
        <f>IF(($AH175+AJ$15)&lt;Regelungszeit!$W$15,Regelungszeit!$X$14,IF(($AH175+AJ$15)&lt;Regelungszeit!$W$16,Regelungszeit!$X$15,IF(($AH175+AJ$15)&lt;Regelungszeit!$W$17,Regelungszeit!$X$16,IF(($AH175+AJ$15)&lt;Regelungszeit!$W$18,Regelungszeit!$X$17,IF(($AH175+AJ$15)&lt;Regelungszeit!$W$19,Regelungszeit!$X$18,IF(($AH175+AJ$15)&lt;Regelungszeit!$W$20,Regelungszeit!$X$19,IF(($AH175+AJ$15)&lt;Regelungszeit!$W$21,Regelungszeit!$X$20,IF(($AH175+AJ$15)&lt;Regelungszeit!$W$22,Regelungszeit!$X$21,IF(($AH175+AJ$15)&lt;Regelungszeit!$W$23,Regelungszeit!$X$22,Regelungszeit!$X$23)))))))))</f>
        <v>#N/A</v>
      </c>
      <c r="AK175" s="81" t="e">
        <f>IF(($AH175+AK$15)&lt;Regelungszeit!$W$15,Regelungszeit!$X$14,IF(($AH175+AK$15)&lt;Regelungszeit!$W$16,Regelungszeit!$X$15,IF(($AH175+AK$15)&lt;Regelungszeit!$W$17,Regelungszeit!$X$16,IF(($AH175+AK$15)&lt;Regelungszeit!$W$18,Regelungszeit!$X$17,IF(($AH175+AK$15)&lt;Regelungszeit!$W$19,Regelungszeit!$X$18,IF(($AH175+AK$15)&lt;Regelungszeit!$W$20,Regelungszeit!$X$19,IF(($AH175+AK$15)&lt;Regelungszeit!$W$21,Regelungszeit!$X$20,IF(($AH175+AK$15)&lt;Regelungszeit!$W$22,Regelungszeit!$X$21,IF(($AH175+AK$15)&lt;Regelungszeit!$W$23,Regelungszeit!$X$22,Regelungszeit!$X$23)))))))))</f>
        <v>#N/A</v>
      </c>
      <c r="AL175" s="81" t="e">
        <f>IF(($AH175+AL$15)&lt;Regelungszeit!$W$15,Regelungszeit!$X$14,IF(($AH175+AL$15)&lt;Regelungszeit!$W$16,Regelungszeit!$X$15,IF(($AH175+AL$15)&lt;Regelungszeit!$W$17,Regelungszeit!$X$16,IF(($AH175+AL$15)&lt;Regelungszeit!$W$18,Regelungszeit!$X$17,IF(($AH175+AL$15)&lt;Regelungszeit!$W$19,Regelungszeit!$X$18,IF(($AH175+AL$15)&lt;Regelungszeit!$W$20,Regelungszeit!$X$19,IF(($AH175+AL$15)&lt;Regelungszeit!$W$21,Regelungszeit!$X$20,IF(($AH175+AL$15)&lt;Regelungszeit!$W$22,Regelungszeit!$X$21,IF(($AH175+AL$15)&lt;Regelungszeit!$W$23,Regelungszeit!$X$22,Regelungszeit!$X$23)))))))))</f>
        <v>#N/A</v>
      </c>
      <c r="AM175" s="81" t="e">
        <f>IF(($AH175+AM$15)&lt;Regelungszeit!$W$15,Regelungszeit!$X$14,IF(($AH175+AM$15)&lt;Regelungszeit!$W$16,Regelungszeit!$X$15,IF(($AH175+AM$15)&lt;Regelungszeit!$W$17,Regelungszeit!$X$16,IF(($AH175+AM$15)&lt;Regelungszeit!$W$18,Regelungszeit!$X$17,IF(($AH175+AM$15)&lt;Regelungszeit!$W$19,Regelungszeit!$X$18,IF(($AH175+AM$15)&lt;Regelungszeit!$W$20,Regelungszeit!$X$19,IF(($AH175+AM$15)&lt;Regelungszeit!$W$21,Regelungszeit!$X$20,IF(($AH175+AM$15)&lt;Regelungszeit!$W$22,Regelungszeit!$X$21,IF(($AH175+AM$15)&lt;Regelungszeit!$W$23,Regelungszeit!$X$22,Regelungszeit!$X$23)))))))))</f>
        <v>#N/A</v>
      </c>
      <c r="AN175" s="81" t="e">
        <f>IF(($AH175+AN$15)&lt;Regelungszeit!$W$15,Regelungszeit!$X$14,IF(($AH175+AN$15)&lt;Regelungszeit!$W$16,Regelungszeit!$X$15,IF(($AH175+AN$15)&lt;Regelungszeit!$W$17,Regelungszeit!$X$16,IF(($AH175+AN$15)&lt;Regelungszeit!$W$18,Regelungszeit!$X$17,IF(($AH175+AN$15)&lt;Regelungszeit!$W$19,Regelungszeit!$X$18,IF(($AH175+AN$15)&lt;Regelungszeit!$W$20,Regelungszeit!$X$19,IF(($AH175+AN$15)&lt;Regelungszeit!$W$21,Regelungszeit!$X$20,IF(($AH175+AN$15)&lt;Regelungszeit!$W$22,Regelungszeit!$X$21,IF(($AH175+AN$15)&lt;Regelungszeit!$W$23,Regelungszeit!$X$22,Regelungszeit!$X$23)))))))))</f>
        <v>#N/A</v>
      </c>
      <c r="AO175" s="81" t="e">
        <f>IF(($AH175+AO$15)&lt;Regelungszeit!$W$15,Regelungszeit!$X$14,IF(($AH175+AO$15)&lt;Regelungszeit!$W$16,Regelungszeit!$X$15,IF(($AH175+AO$15)&lt;Regelungszeit!$W$17,Regelungszeit!$X$16,IF(($AH175+AO$15)&lt;Regelungszeit!$W$18,Regelungszeit!$X$17,IF(($AH175+AO$15)&lt;Regelungszeit!$W$19,Regelungszeit!$X$18,IF(($AH175+AO$15)&lt;Regelungszeit!$W$20,Regelungszeit!$X$19,IF(($AH175+AO$15)&lt;Regelungszeit!$W$21,Regelungszeit!$X$20,IF(($AH175+AO$15)&lt;Regelungszeit!$W$22,Regelungszeit!$X$21,IF(($AH175+AO$15)&lt;Regelungszeit!$W$23,Regelungszeit!$X$22,Regelungszeit!$X$23)))))))))</f>
        <v>#N/A</v>
      </c>
      <c r="AP175" s="81" t="e">
        <f>IF(($AH175+AP$15)&lt;Regelungszeit!$W$15,Regelungszeit!$X$14,IF(($AH175+AP$15)&lt;Regelungszeit!$W$16,Regelungszeit!$X$15,IF(($AH175+AP$15)&lt;Regelungszeit!$W$17,Regelungszeit!$X$16,IF(($AH175+AP$15)&lt;Regelungszeit!$W$18,Regelungszeit!$X$17,IF(($AH175+AP$15)&lt;Regelungszeit!$W$19,Regelungszeit!$X$18,IF(($AH175+AP$15)&lt;Regelungszeit!$W$20,Regelungszeit!$X$19,IF(($AH175+AP$15)&lt;Regelungszeit!$W$21,Regelungszeit!$X$20,IF(($AH175+AP$15)&lt;Regelungszeit!$W$22,Regelungszeit!$X$21,IF(($AH175+AP$15)&lt;Regelungszeit!$W$23,Regelungszeit!$X$22,Regelungszeit!$X$23)))))))))</f>
        <v>#N/A</v>
      </c>
      <c r="AQ175" s="81" t="e">
        <f>IF(($AH175+AQ$15)&lt;Regelungszeit!$W$15,Regelungszeit!$X$14,IF(($AH175+AQ$15)&lt;Regelungszeit!$W$16,Regelungszeit!$X$15,IF(($AH175+AQ$15)&lt;Regelungszeit!$W$17,Regelungszeit!$X$16,IF(($AH175+AQ$15)&lt;Regelungszeit!$W$18,Regelungszeit!$X$17,IF(($AH175+AQ$15)&lt;Regelungszeit!$W$19,Regelungszeit!$X$18,IF(($AH175+AQ$15)&lt;Regelungszeit!$W$20,Regelungszeit!$X$19,IF(($AH175+AQ$15)&lt;Regelungszeit!$W$21,Regelungszeit!$X$20,IF(($AH175+AQ$15)&lt;Regelungszeit!$W$22,Regelungszeit!$X$21,IF(($AH175+AQ$15)&lt;Regelungszeit!$W$23,Regelungszeit!$X$22,Regelungszeit!$X$23)))))))))</f>
        <v>#N/A</v>
      </c>
      <c r="AR175" s="81" t="e">
        <f>IF(($AH175+AR$15)&lt;Regelungszeit!$W$15,Regelungszeit!$X$14,IF(($AH175+AR$15)&lt;Regelungszeit!$W$16,Regelungszeit!$X$15,IF(($AH175+AR$15)&lt;Regelungszeit!$W$17,Regelungszeit!$X$16,IF(($AH175+AR$15)&lt;Regelungszeit!$W$18,Regelungszeit!$X$17,IF(($AH175+AR$15)&lt;Regelungszeit!$W$19,Regelungszeit!$X$18,IF(($AH175+AR$15)&lt;Regelungszeit!$W$20,Regelungszeit!$X$19,IF(($AH175+AR$15)&lt;Regelungszeit!$W$21,Regelungszeit!$X$20,IF(($AH175+AR$15)&lt;Regelungszeit!$W$22,Regelungszeit!$X$21,IF(($AH175+AR$15)&lt;Regelungszeit!$W$23,Regelungszeit!$X$22,Regelungszeit!$X$23)))))))))</f>
        <v>#N/A</v>
      </c>
      <c r="AS175" s="81" t="e">
        <f>IF(($AH175+AS$15)&lt;Regelungszeit!$W$15,Regelungszeit!$X$14,IF(($AH175+AS$15)&lt;Regelungszeit!$W$16,Regelungszeit!$X$15,IF(($AH175+AS$15)&lt;Regelungszeit!$W$17,Regelungszeit!$X$16,IF(($AH175+AS$15)&lt;Regelungszeit!$W$18,Regelungszeit!$X$17,IF(($AH175+AS$15)&lt;Regelungszeit!$W$19,Regelungszeit!$X$18,IF(($AH175+AS$15)&lt;Regelungszeit!$W$20,Regelungszeit!$X$19,IF(($AH175+AS$15)&lt;Regelungszeit!$W$21,Regelungszeit!$X$20,IF(($AH175+AS$15)&lt;Regelungszeit!$W$22,Regelungszeit!$X$21,IF(($AH175+AS$15)&lt;Regelungszeit!$W$23,Regelungszeit!$X$22,Regelungszeit!$X$23)))))))))</f>
        <v>#N/A</v>
      </c>
      <c r="AT175" s="81" t="e">
        <f>IF(($AH175+AT$15)&lt;Regelungszeit!$W$15,Regelungszeit!$X$14,IF(($AH175+AT$15)&lt;Regelungszeit!$W$16,Regelungszeit!$X$15,IF(($AH175+AT$15)&lt;Regelungszeit!$W$17,Regelungszeit!$X$16,IF(($AH175+AT$15)&lt;Regelungszeit!$W$18,Regelungszeit!$X$17,IF(($AH175+AT$15)&lt;Regelungszeit!$W$19,Regelungszeit!$X$18,IF(($AH175+AT$15)&lt;Regelungszeit!$W$20,Regelungszeit!$X$19,IF(($AH175+AT$15)&lt;Regelungszeit!$W$21,Regelungszeit!$X$20,IF(($AH175+AT$15)&lt;Regelungszeit!$W$22,Regelungszeit!$X$21,IF(($AH175+AT$15)&lt;Regelungszeit!$W$23,Regelungszeit!$X$22,Regelungszeit!$X$23)))))))))</f>
        <v>#N/A</v>
      </c>
      <c r="AU175" s="81" t="e">
        <f>IF(($AH175+AU$15)&lt;Regelungszeit!$W$15,Regelungszeit!$X$14,IF(($AH175+AU$15)&lt;Regelungszeit!$W$16,Regelungszeit!$X$15,IF(($AH175+AU$15)&lt;Regelungszeit!$W$17,Regelungszeit!$X$16,IF(($AH175+AU$15)&lt;Regelungszeit!$W$18,Regelungszeit!$X$17,IF(($AH175+AU$15)&lt;Regelungszeit!$W$19,Regelungszeit!$X$18,IF(($AH175+AU$15)&lt;Regelungszeit!$W$20,Regelungszeit!$X$19,IF(($AH175+AU$15)&lt;Regelungszeit!$W$21,Regelungszeit!$X$20,IF(($AH175+AU$15)&lt;Regelungszeit!$W$22,Regelungszeit!$X$21,IF(($AH175+AU$15)&lt;Regelungszeit!$W$23,Regelungszeit!$X$22,Regelungszeit!$X$23)))))))))</f>
        <v>#N/A</v>
      </c>
      <c r="AV175" s="81" t="e">
        <f>IF(($AH175+AV$15)&lt;Regelungszeit!$W$15,Regelungszeit!$X$14,IF(($AH175+AV$15)&lt;Regelungszeit!$W$16,Regelungszeit!$X$15,IF(($AH175+AV$15)&lt;Regelungszeit!$W$17,Regelungszeit!$X$16,IF(($AH175+AV$15)&lt;Regelungszeit!$W$18,Regelungszeit!$X$17,IF(($AH175+AV$15)&lt;Regelungszeit!$W$19,Regelungszeit!$X$18,IF(($AH175+AV$15)&lt;Regelungszeit!$W$20,Regelungszeit!$X$19,IF(($AH175+AV$15)&lt;Regelungszeit!$W$21,Regelungszeit!$X$20,IF(($AH175+AV$15)&lt;Regelungszeit!$W$22,Regelungszeit!$X$21,IF(($AH175+AV$15)&lt;Regelungszeit!$W$23,Regelungszeit!$X$22,Regelungszeit!$X$23)))))))))</f>
        <v>#N/A</v>
      </c>
      <c r="AW175" s="81" t="e">
        <f>IF(($AH175+AW$15)&lt;Regelungszeit!$W$15,Regelungszeit!$X$14,IF(($AH175+AW$15)&lt;Regelungszeit!$W$16,Regelungszeit!$X$15,IF(($AH175+AW$15)&lt;Regelungszeit!$W$17,Regelungszeit!$X$16,IF(($AH175+AW$15)&lt;Regelungszeit!$W$18,Regelungszeit!$X$17,IF(($AH175+AW$15)&lt;Regelungszeit!$W$19,Regelungszeit!$X$18,IF(($AH175+AW$15)&lt;Regelungszeit!$W$20,Regelungszeit!$X$19,IF(($AH175+AW$15)&lt;Regelungszeit!$W$21,Regelungszeit!$X$20,IF(($AH175+AW$15)&lt;Regelungszeit!$W$22,Regelungszeit!$X$21,IF(($AH175+AW$15)&lt;Regelungszeit!$W$23,Regelungszeit!$X$22,Regelungszeit!$X$23)))))))))</f>
        <v>#N/A</v>
      </c>
      <c r="AX175" s="82" t="e">
        <f t="shared" si="50"/>
        <v>#N/A</v>
      </c>
    </row>
    <row r="176" spans="1:50">
      <c r="A176" s="56" t="e">
        <f>IF(B176=Regelungszeit!$F$31,"Ende Regelung",IF(B176=Regelungszeit!$F$32,"Ende Hochfahrrampe",""))</f>
        <v>#N/A</v>
      </c>
      <c r="B176" s="57">
        <v>162</v>
      </c>
      <c r="C176" s="58" t="e">
        <f t="shared" si="51"/>
        <v>#N/A</v>
      </c>
      <c r="D176" s="59" t="e">
        <f t="shared" si="52"/>
        <v>#N/A</v>
      </c>
      <c r="E176" s="155"/>
      <c r="F176" s="247" t="e">
        <f>MATCH(INT(C176),Zuteilung!A:A,0)</f>
        <v>#N/A</v>
      </c>
      <c r="G176" s="61" t="e">
        <f>IF(OR(C176&lt;INDEX(Zuteilung!C:C,F176),C176&gt;INDEX(Zuteilung!D:D,F176)),FALSE,TRUE)</f>
        <v>#N/A</v>
      </c>
      <c r="H176" s="60" t="e">
        <f>IF(B176&lt;=Regelungszeit!$F$32,H175+Regelungszeit!$F$28,"")</f>
        <v>#N/A</v>
      </c>
      <c r="I176" s="60"/>
      <c r="J176" s="60"/>
      <c r="K176" s="60"/>
      <c r="L176" s="61" t="e">
        <f t="shared" si="53"/>
        <v>#N/A</v>
      </c>
      <c r="M176" s="106" t="e">
        <f t="shared" ref="M176:M201" si="55">IF(C176="","",IF(OR(AX176=1,AX177=1),M175,AX176))</f>
        <v>#N/A</v>
      </c>
      <c r="N176" s="61" t="e">
        <f>IF(M176="","",IF(M176=1,0,IF(M176=1,0,#REF!*M176)))</f>
        <v>#N/A</v>
      </c>
      <c r="O176" s="252">
        <f t="shared" si="47"/>
        <v>0</v>
      </c>
      <c r="P176" s="63">
        <f>IF(O176="","",O176*(Dateneingabe!$G$10/100))</f>
        <v>0</v>
      </c>
      <c r="Q176" s="63">
        <f t="shared" si="48"/>
        <v>0</v>
      </c>
      <c r="R176" s="63" t="e">
        <f>IF(C176="","",IF(Dateneingabe!$G$17&lt;40909,Zeitreihe!P176,Zeitreihe!Q176))</f>
        <v>#N/A</v>
      </c>
      <c r="S176" s="68" t="str">
        <f>IF($T$14=0,"",IF(H176="","",IF(E176="","Ist-Arbeit fehlt",IF(L176&gt;Dateneingabe!$G$8,"Ist-Arbeit unplausibel",""))))</f>
        <v/>
      </c>
      <c r="T176" s="30">
        <f t="shared" si="54"/>
        <v>0</v>
      </c>
      <c r="U176" s="30">
        <f t="shared" si="44"/>
        <v>0</v>
      </c>
      <c r="X176" s="80"/>
      <c r="Y176" s="79"/>
      <c r="Z176" s="81"/>
      <c r="AA176" s="81"/>
      <c r="AB176" s="81"/>
      <c r="AC176" s="81"/>
      <c r="AD176" s="81"/>
      <c r="AE176" s="81"/>
      <c r="AF176" s="30" t="e">
        <f t="shared" ref="AF176:AF201" si="56">IF(C176="","",DAY(C176)-DAY(C175))</f>
        <v>#N/A</v>
      </c>
      <c r="AG176" s="80" t="e">
        <f t="shared" si="49"/>
        <v>#N/A</v>
      </c>
      <c r="AH176" s="79" t="e">
        <f t="shared" ref="AH176:AH201" si="57">IF(D176="","",HOUR(D176)+(MINUTE(D176)/60)+(AG176*24))</f>
        <v>#N/A</v>
      </c>
      <c r="AI176" s="81" t="e">
        <f>IF(($AH176+AI$15)&lt;Regelungszeit!$W$15,Regelungszeit!$X$14,IF(($AH176+AI$15)&lt;Regelungszeit!$W$16,Regelungszeit!$X$15,IF(($AH176+AI$15)&lt;Regelungszeit!$W$17,Regelungszeit!$X$16,IF(($AH176+AI$15)&lt;Regelungszeit!$W$18,Regelungszeit!$X$17,IF(($AH176+AI$15)&lt;Regelungszeit!$W$19,Regelungszeit!$X$18,IF(($AH176+AI$15)&lt;Regelungszeit!$W$20,Regelungszeit!$X$19,IF(($AH176+AI$15)&lt;Regelungszeit!$W$21,Regelungszeit!$X$20,IF(($AH176+AI$15)&lt;Regelungszeit!$W$22,Regelungszeit!$X$21,IF(($AH176+AI$15)&lt;Regelungszeit!$W$23,Regelungszeit!$X$22,Regelungszeit!$X$23)))))))))</f>
        <v>#N/A</v>
      </c>
      <c r="AJ176" s="81" t="e">
        <f>IF(($AH176+AJ$15)&lt;Regelungszeit!$W$15,Regelungszeit!$X$14,IF(($AH176+AJ$15)&lt;Regelungszeit!$W$16,Regelungszeit!$X$15,IF(($AH176+AJ$15)&lt;Regelungszeit!$W$17,Regelungszeit!$X$16,IF(($AH176+AJ$15)&lt;Regelungszeit!$W$18,Regelungszeit!$X$17,IF(($AH176+AJ$15)&lt;Regelungszeit!$W$19,Regelungszeit!$X$18,IF(($AH176+AJ$15)&lt;Regelungszeit!$W$20,Regelungszeit!$X$19,IF(($AH176+AJ$15)&lt;Regelungszeit!$W$21,Regelungszeit!$X$20,IF(($AH176+AJ$15)&lt;Regelungszeit!$W$22,Regelungszeit!$X$21,IF(($AH176+AJ$15)&lt;Regelungszeit!$W$23,Regelungszeit!$X$22,Regelungszeit!$X$23)))))))))</f>
        <v>#N/A</v>
      </c>
      <c r="AK176" s="81" t="e">
        <f>IF(($AH176+AK$15)&lt;Regelungszeit!$W$15,Regelungszeit!$X$14,IF(($AH176+AK$15)&lt;Regelungszeit!$W$16,Regelungszeit!$X$15,IF(($AH176+AK$15)&lt;Regelungszeit!$W$17,Regelungszeit!$X$16,IF(($AH176+AK$15)&lt;Regelungszeit!$W$18,Regelungszeit!$X$17,IF(($AH176+AK$15)&lt;Regelungszeit!$W$19,Regelungszeit!$X$18,IF(($AH176+AK$15)&lt;Regelungszeit!$W$20,Regelungszeit!$X$19,IF(($AH176+AK$15)&lt;Regelungszeit!$W$21,Regelungszeit!$X$20,IF(($AH176+AK$15)&lt;Regelungszeit!$W$22,Regelungszeit!$X$21,IF(($AH176+AK$15)&lt;Regelungszeit!$W$23,Regelungszeit!$X$22,Regelungszeit!$X$23)))))))))</f>
        <v>#N/A</v>
      </c>
      <c r="AL176" s="81" t="e">
        <f>IF(($AH176+AL$15)&lt;Regelungszeit!$W$15,Regelungszeit!$X$14,IF(($AH176+AL$15)&lt;Regelungszeit!$W$16,Regelungszeit!$X$15,IF(($AH176+AL$15)&lt;Regelungszeit!$W$17,Regelungszeit!$X$16,IF(($AH176+AL$15)&lt;Regelungszeit!$W$18,Regelungszeit!$X$17,IF(($AH176+AL$15)&lt;Regelungszeit!$W$19,Regelungszeit!$X$18,IF(($AH176+AL$15)&lt;Regelungszeit!$W$20,Regelungszeit!$X$19,IF(($AH176+AL$15)&lt;Regelungszeit!$W$21,Regelungszeit!$X$20,IF(($AH176+AL$15)&lt;Regelungszeit!$W$22,Regelungszeit!$X$21,IF(($AH176+AL$15)&lt;Regelungszeit!$W$23,Regelungszeit!$X$22,Regelungszeit!$X$23)))))))))</f>
        <v>#N/A</v>
      </c>
      <c r="AM176" s="81" t="e">
        <f>IF(($AH176+AM$15)&lt;Regelungszeit!$W$15,Regelungszeit!$X$14,IF(($AH176+AM$15)&lt;Regelungszeit!$W$16,Regelungszeit!$X$15,IF(($AH176+AM$15)&lt;Regelungszeit!$W$17,Regelungszeit!$X$16,IF(($AH176+AM$15)&lt;Regelungszeit!$W$18,Regelungszeit!$X$17,IF(($AH176+AM$15)&lt;Regelungszeit!$W$19,Regelungszeit!$X$18,IF(($AH176+AM$15)&lt;Regelungszeit!$W$20,Regelungszeit!$X$19,IF(($AH176+AM$15)&lt;Regelungszeit!$W$21,Regelungszeit!$X$20,IF(($AH176+AM$15)&lt;Regelungszeit!$W$22,Regelungszeit!$X$21,IF(($AH176+AM$15)&lt;Regelungszeit!$W$23,Regelungszeit!$X$22,Regelungszeit!$X$23)))))))))</f>
        <v>#N/A</v>
      </c>
      <c r="AN176" s="81" t="e">
        <f>IF(($AH176+AN$15)&lt;Regelungszeit!$W$15,Regelungszeit!$X$14,IF(($AH176+AN$15)&lt;Regelungszeit!$W$16,Regelungszeit!$X$15,IF(($AH176+AN$15)&lt;Regelungszeit!$W$17,Regelungszeit!$X$16,IF(($AH176+AN$15)&lt;Regelungszeit!$W$18,Regelungszeit!$X$17,IF(($AH176+AN$15)&lt;Regelungszeit!$W$19,Regelungszeit!$X$18,IF(($AH176+AN$15)&lt;Regelungszeit!$W$20,Regelungszeit!$X$19,IF(($AH176+AN$15)&lt;Regelungszeit!$W$21,Regelungszeit!$X$20,IF(($AH176+AN$15)&lt;Regelungszeit!$W$22,Regelungszeit!$X$21,IF(($AH176+AN$15)&lt;Regelungszeit!$W$23,Regelungszeit!$X$22,Regelungszeit!$X$23)))))))))</f>
        <v>#N/A</v>
      </c>
      <c r="AO176" s="81" t="e">
        <f>IF(($AH176+AO$15)&lt;Regelungszeit!$W$15,Regelungszeit!$X$14,IF(($AH176+AO$15)&lt;Regelungszeit!$W$16,Regelungszeit!$X$15,IF(($AH176+AO$15)&lt;Regelungszeit!$W$17,Regelungszeit!$X$16,IF(($AH176+AO$15)&lt;Regelungszeit!$W$18,Regelungszeit!$X$17,IF(($AH176+AO$15)&lt;Regelungszeit!$W$19,Regelungszeit!$X$18,IF(($AH176+AO$15)&lt;Regelungszeit!$W$20,Regelungszeit!$X$19,IF(($AH176+AO$15)&lt;Regelungszeit!$W$21,Regelungszeit!$X$20,IF(($AH176+AO$15)&lt;Regelungszeit!$W$22,Regelungszeit!$X$21,IF(($AH176+AO$15)&lt;Regelungszeit!$W$23,Regelungszeit!$X$22,Regelungszeit!$X$23)))))))))</f>
        <v>#N/A</v>
      </c>
      <c r="AP176" s="81" t="e">
        <f>IF(($AH176+AP$15)&lt;Regelungszeit!$W$15,Regelungszeit!$X$14,IF(($AH176+AP$15)&lt;Regelungszeit!$W$16,Regelungszeit!$X$15,IF(($AH176+AP$15)&lt;Regelungszeit!$W$17,Regelungszeit!$X$16,IF(($AH176+AP$15)&lt;Regelungszeit!$W$18,Regelungszeit!$X$17,IF(($AH176+AP$15)&lt;Regelungszeit!$W$19,Regelungszeit!$X$18,IF(($AH176+AP$15)&lt;Regelungszeit!$W$20,Regelungszeit!$X$19,IF(($AH176+AP$15)&lt;Regelungszeit!$W$21,Regelungszeit!$X$20,IF(($AH176+AP$15)&lt;Regelungszeit!$W$22,Regelungszeit!$X$21,IF(($AH176+AP$15)&lt;Regelungszeit!$W$23,Regelungszeit!$X$22,Regelungszeit!$X$23)))))))))</f>
        <v>#N/A</v>
      </c>
      <c r="AQ176" s="81" t="e">
        <f>IF(($AH176+AQ$15)&lt;Regelungszeit!$W$15,Regelungszeit!$X$14,IF(($AH176+AQ$15)&lt;Regelungszeit!$W$16,Regelungszeit!$X$15,IF(($AH176+AQ$15)&lt;Regelungszeit!$W$17,Regelungszeit!$X$16,IF(($AH176+AQ$15)&lt;Regelungszeit!$W$18,Regelungszeit!$X$17,IF(($AH176+AQ$15)&lt;Regelungszeit!$W$19,Regelungszeit!$X$18,IF(($AH176+AQ$15)&lt;Regelungszeit!$W$20,Regelungszeit!$X$19,IF(($AH176+AQ$15)&lt;Regelungszeit!$W$21,Regelungszeit!$X$20,IF(($AH176+AQ$15)&lt;Regelungszeit!$W$22,Regelungszeit!$X$21,IF(($AH176+AQ$15)&lt;Regelungszeit!$W$23,Regelungszeit!$X$22,Regelungszeit!$X$23)))))))))</f>
        <v>#N/A</v>
      </c>
      <c r="AR176" s="81" t="e">
        <f>IF(($AH176+AR$15)&lt;Regelungszeit!$W$15,Regelungszeit!$X$14,IF(($AH176+AR$15)&lt;Regelungszeit!$W$16,Regelungszeit!$X$15,IF(($AH176+AR$15)&lt;Regelungszeit!$W$17,Regelungszeit!$X$16,IF(($AH176+AR$15)&lt;Regelungszeit!$W$18,Regelungszeit!$X$17,IF(($AH176+AR$15)&lt;Regelungszeit!$W$19,Regelungszeit!$X$18,IF(($AH176+AR$15)&lt;Regelungszeit!$W$20,Regelungszeit!$X$19,IF(($AH176+AR$15)&lt;Regelungszeit!$W$21,Regelungszeit!$X$20,IF(($AH176+AR$15)&lt;Regelungszeit!$W$22,Regelungszeit!$X$21,IF(($AH176+AR$15)&lt;Regelungszeit!$W$23,Regelungszeit!$X$22,Regelungszeit!$X$23)))))))))</f>
        <v>#N/A</v>
      </c>
      <c r="AS176" s="81" t="e">
        <f>IF(($AH176+AS$15)&lt;Regelungszeit!$W$15,Regelungszeit!$X$14,IF(($AH176+AS$15)&lt;Regelungszeit!$W$16,Regelungszeit!$X$15,IF(($AH176+AS$15)&lt;Regelungszeit!$W$17,Regelungszeit!$X$16,IF(($AH176+AS$15)&lt;Regelungszeit!$W$18,Regelungszeit!$X$17,IF(($AH176+AS$15)&lt;Regelungszeit!$W$19,Regelungszeit!$X$18,IF(($AH176+AS$15)&lt;Regelungszeit!$W$20,Regelungszeit!$X$19,IF(($AH176+AS$15)&lt;Regelungszeit!$W$21,Regelungszeit!$X$20,IF(($AH176+AS$15)&lt;Regelungszeit!$W$22,Regelungszeit!$X$21,IF(($AH176+AS$15)&lt;Regelungszeit!$W$23,Regelungszeit!$X$22,Regelungszeit!$X$23)))))))))</f>
        <v>#N/A</v>
      </c>
      <c r="AT176" s="81" t="e">
        <f>IF(($AH176+AT$15)&lt;Regelungszeit!$W$15,Regelungszeit!$X$14,IF(($AH176+AT$15)&lt;Regelungszeit!$W$16,Regelungszeit!$X$15,IF(($AH176+AT$15)&lt;Regelungszeit!$W$17,Regelungszeit!$X$16,IF(($AH176+AT$15)&lt;Regelungszeit!$W$18,Regelungszeit!$X$17,IF(($AH176+AT$15)&lt;Regelungszeit!$W$19,Regelungszeit!$X$18,IF(($AH176+AT$15)&lt;Regelungszeit!$W$20,Regelungszeit!$X$19,IF(($AH176+AT$15)&lt;Regelungszeit!$W$21,Regelungszeit!$X$20,IF(($AH176+AT$15)&lt;Regelungszeit!$W$22,Regelungszeit!$X$21,IF(($AH176+AT$15)&lt;Regelungszeit!$W$23,Regelungszeit!$X$22,Regelungszeit!$X$23)))))))))</f>
        <v>#N/A</v>
      </c>
      <c r="AU176" s="81" t="e">
        <f>IF(($AH176+AU$15)&lt;Regelungszeit!$W$15,Regelungszeit!$X$14,IF(($AH176+AU$15)&lt;Regelungszeit!$W$16,Regelungszeit!$X$15,IF(($AH176+AU$15)&lt;Regelungszeit!$W$17,Regelungszeit!$X$16,IF(($AH176+AU$15)&lt;Regelungszeit!$W$18,Regelungszeit!$X$17,IF(($AH176+AU$15)&lt;Regelungszeit!$W$19,Regelungszeit!$X$18,IF(($AH176+AU$15)&lt;Regelungszeit!$W$20,Regelungszeit!$X$19,IF(($AH176+AU$15)&lt;Regelungszeit!$W$21,Regelungszeit!$X$20,IF(($AH176+AU$15)&lt;Regelungszeit!$W$22,Regelungszeit!$X$21,IF(($AH176+AU$15)&lt;Regelungszeit!$W$23,Regelungszeit!$X$22,Regelungszeit!$X$23)))))))))</f>
        <v>#N/A</v>
      </c>
      <c r="AV176" s="81" t="e">
        <f>IF(($AH176+AV$15)&lt;Regelungszeit!$W$15,Regelungszeit!$X$14,IF(($AH176+AV$15)&lt;Regelungszeit!$W$16,Regelungszeit!$X$15,IF(($AH176+AV$15)&lt;Regelungszeit!$W$17,Regelungszeit!$X$16,IF(($AH176+AV$15)&lt;Regelungszeit!$W$18,Regelungszeit!$X$17,IF(($AH176+AV$15)&lt;Regelungszeit!$W$19,Regelungszeit!$X$18,IF(($AH176+AV$15)&lt;Regelungszeit!$W$20,Regelungszeit!$X$19,IF(($AH176+AV$15)&lt;Regelungszeit!$W$21,Regelungszeit!$X$20,IF(($AH176+AV$15)&lt;Regelungszeit!$W$22,Regelungszeit!$X$21,IF(($AH176+AV$15)&lt;Regelungszeit!$W$23,Regelungszeit!$X$22,Regelungszeit!$X$23)))))))))</f>
        <v>#N/A</v>
      </c>
      <c r="AW176" s="81" t="e">
        <f>IF(($AH176+AW$15)&lt;Regelungszeit!$W$15,Regelungszeit!$X$14,IF(($AH176+AW$15)&lt;Regelungszeit!$W$16,Regelungszeit!$X$15,IF(($AH176+AW$15)&lt;Regelungszeit!$W$17,Regelungszeit!$X$16,IF(($AH176+AW$15)&lt;Regelungszeit!$W$18,Regelungszeit!$X$17,IF(($AH176+AW$15)&lt;Regelungszeit!$W$19,Regelungszeit!$X$18,IF(($AH176+AW$15)&lt;Regelungszeit!$W$20,Regelungszeit!$X$19,IF(($AH176+AW$15)&lt;Regelungszeit!$W$21,Regelungszeit!$X$20,IF(($AH176+AW$15)&lt;Regelungszeit!$W$22,Regelungszeit!$X$21,IF(($AH176+AW$15)&lt;Regelungszeit!$W$23,Regelungszeit!$X$22,Regelungszeit!$X$23)))))))))</f>
        <v>#N/A</v>
      </c>
      <c r="AX176" s="82" t="e">
        <f t="shared" si="50"/>
        <v>#N/A</v>
      </c>
    </row>
    <row r="177" spans="1:50">
      <c r="A177" s="56" t="e">
        <f>IF(B177=Regelungszeit!$F$31,"Ende Regelung",IF(B177=Regelungszeit!$F$32,"Ende Hochfahrrampe",""))</f>
        <v>#N/A</v>
      </c>
      <c r="B177" s="57">
        <v>163</v>
      </c>
      <c r="C177" s="58" t="e">
        <f t="shared" si="51"/>
        <v>#N/A</v>
      </c>
      <c r="D177" s="59" t="e">
        <f t="shared" si="52"/>
        <v>#N/A</v>
      </c>
      <c r="E177" s="155"/>
      <c r="F177" s="247" t="e">
        <f>MATCH(INT(C177),Zuteilung!A:A,0)</f>
        <v>#N/A</v>
      </c>
      <c r="G177" s="61" t="e">
        <f>IF(OR(C177&lt;INDEX(Zuteilung!C:C,F177),C177&gt;INDEX(Zuteilung!D:D,F177)),FALSE,TRUE)</f>
        <v>#N/A</v>
      </c>
      <c r="H177" s="60" t="e">
        <f>IF(B177&lt;=Regelungszeit!$F$32,H176+Regelungszeit!$F$28,"")</f>
        <v>#N/A</v>
      </c>
      <c r="I177" s="60"/>
      <c r="J177" s="60"/>
      <c r="K177" s="60"/>
      <c r="L177" s="61" t="e">
        <f t="shared" si="53"/>
        <v>#N/A</v>
      </c>
      <c r="M177" s="106" t="e">
        <f t="shared" si="55"/>
        <v>#N/A</v>
      </c>
      <c r="N177" s="61" t="e">
        <f>IF(M177="","",IF(M177=1,0,IF(M177=1,0,#REF!*M177)))</f>
        <v>#N/A</v>
      </c>
      <c r="O177" s="252">
        <f t="shared" si="47"/>
        <v>0</v>
      </c>
      <c r="P177" s="63">
        <f>IF(O177="","",O177*(Dateneingabe!$G$10/100))</f>
        <v>0</v>
      </c>
      <c r="Q177" s="63">
        <f t="shared" si="48"/>
        <v>0</v>
      </c>
      <c r="R177" s="63" t="e">
        <f>IF(C177="","",IF(Dateneingabe!$G$17&lt;40909,Zeitreihe!P177,Zeitreihe!Q177))</f>
        <v>#N/A</v>
      </c>
      <c r="S177" s="68" t="str">
        <f>IF($T$14=0,"",IF(H177="","",IF(E177="","Ist-Arbeit fehlt",IF(L177&gt;Dateneingabe!$G$8,"Ist-Arbeit unplausibel",""))))</f>
        <v/>
      </c>
      <c r="T177" s="30">
        <f t="shared" si="54"/>
        <v>0</v>
      </c>
      <c r="U177" s="30">
        <f t="shared" si="44"/>
        <v>0</v>
      </c>
      <c r="X177" s="80"/>
      <c r="Y177" s="79"/>
      <c r="Z177" s="81"/>
      <c r="AA177" s="81"/>
      <c r="AB177" s="81"/>
      <c r="AC177" s="81"/>
      <c r="AD177" s="81"/>
      <c r="AE177" s="81"/>
      <c r="AF177" s="30" t="e">
        <f t="shared" si="56"/>
        <v>#N/A</v>
      </c>
      <c r="AG177" s="80" t="e">
        <f t="shared" si="49"/>
        <v>#N/A</v>
      </c>
      <c r="AH177" s="79" t="e">
        <f t="shared" si="57"/>
        <v>#N/A</v>
      </c>
      <c r="AI177" s="81" t="e">
        <f>IF(($AH177+AI$15)&lt;Regelungszeit!$W$15,Regelungszeit!$X$14,IF(($AH177+AI$15)&lt;Regelungszeit!$W$16,Regelungszeit!$X$15,IF(($AH177+AI$15)&lt;Regelungszeit!$W$17,Regelungszeit!$X$16,IF(($AH177+AI$15)&lt;Regelungszeit!$W$18,Regelungszeit!$X$17,IF(($AH177+AI$15)&lt;Regelungszeit!$W$19,Regelungszeit!$X$18,IF(($AH177+AI$15)&lt;Regelungszeit!$W$20,Regelungszeit!$X$19,IF(($AH177+AI$15)&lt;Regelungszeit!$W$21,Regelungszeit!$X$20,IF(($AH177+AI$15)&lt;Regelungszeit!$W$22,Regelungszeit!$X$21,IF(($AH177+AI$15)&lt;Regelungszeit!$W$23,Regelungszeit!$X$22,Regelungszeit!$X$23)))))))))</f>
        <v>#N/A</v>
      </c>
      <c r="AJ177" s="81" t="e">
        <f>IF(($AH177+AJ$15)&lt;Regelungszeit!$W$15,Regelungszeit!$X$14,IF(($AH177+AJ$15)&lt;Regelungszeit!$W$16,Regelungszeit!$X$15,IF(($AH177+AJ$15)&lt;Regelungszeit!$W$17,Regelungszeit!$X$16,IF(($AH177+AJ$15)&lt;Regelungszeit!$W$18,Regelungszeit!$X$17,IF(($AH177+AJ$15)&lt;Regelungszeit!$W$19,Regelungszeit!$X$18,IF(($AH177+AJ$15)&lt;Regelungszeit!$W$20,Regelungszeit!$X$19,IF(($AH177+AJ$15)&lt;Regelungszeit!$W$21,Regelungszeit!$X$20,IF(($AH177+AJ$15)&lt;Regelungszeit!$W$22,Regelungszeit!$X$21,IF(($AH177+AJ$15)&lt;Regelungszeit!$W$23,Regelungszeit!$X$22,Regelungszeit!$X$23)))))))))</f>
        <v>#N/A</v>
      </c>
      <c r="AK177" s="81" t="e">
        <f>IF(($AH177+AK$15)&lt;Regelungszeit!$W$15,Regelungszeit!$X$14,IF(($AH177+AK$15)&lt;Regelungszeit!$W$16,Regelungszeit!$X$15,IF(($AH177+AK$15)&lt;Regelungszeit!$W$17,Regelungszeit!$X$16,IF(($AH177+AK$15)&lt;Regelungszeit!$W$18,Regelungszeit!$X$17,IF(($AH177+AK$15)&lt;Regelungszeit!$W$19,Regelungszeit!$X$18,IF(($AH177+AK$15)&lt;Regelungszeit!$W$20,Regelungszeit!$X$19,IF(($AH177+AK$15)&lt;Regelungszeit!$W$21,Regelungszeit!$X$20,IF(($AH177+AK$15)&lt;Regelungszeit!$W$22,Regelungszeit!$X$21,IF(($AH177+AK$15)&lt;Regelungszeit!$W$23,Regelungszeit!$X$22,Regelungszeit!$X$23)))))))))</f>
        <v>#N/A</v>
      </c>
      <c r="AL177" s="81" t="e">
        <f>IF(($AH177+AL$15)&lt;Regelungszeit!$W$15,Regelungszeit!$X$14,IF(($AH177+AL$15)&lt;Regelungszeit!$W$16,Regelungszeit!$X$15,IF(($AH177+AL$15)&lt;Regelungszeit!$W$17,Regelungszeit!$X$16,IF(($AH177+AL$15)&lt;Regelungszeit!$W$18,Regelungszeit!$X$17,IF(($AH177+AL$15)&lt;Regelungszeit!$W$19,Regelungszeit!$X$18,IF(($AH177+AL$15)&lt;Regelungszeit!$W$20,Regelungszeit!$X$19,IF(($AH177+AL$15)&lt;Regelungszeit!$W$21,Regelungszeit!$X$20,IF(($AH177+AL$15)&lt;Regelungszeit!$W$22,Regelungszeit!$X$21,IF(($AH177+AL$15)&lt;Regelungszeit!$W$23,Regelungszeit!$X$22,Regelungszeit!$X$23)))))))))</f>
        <v>#N/A</v>
      </c>
      <c r="AM177" s="81" t="e">
        <f>IF(($AH177+AM$15)&lt;Regelungszeit!$W$15,Regelungszeit!$X$14,IF(($AH177+AM$15)&lt;Regelungszeit!$W$16,Regelungszeit!$X$15,IF(($AH177+AM$15)&lt;Regelungszeit!$W$17,Regelungszeit!$X$16,IF(($AH177+AM$15)&lt;Regelungszeit!$W$18,Regelungszeit!$X$17,IF(($AH177+AM$15)&lt;Regelungszeit!$W$19,Regelungszeit!$X$18,IF(($AH177+AM$15)&lt;Regelungszeit!$W$20,Regelungszeit!$X$19,IF(($AH177+AM$15)&lt;Regelungszeit!$W$21,Regelungszeit!$X$20,IF(($AH177+AM$15)&lt;Regelungszeit!$W$22,Regelungszeit!$X$21,IF(($AH177+AM$15)&lt;Regelungszeit!$W$23,Regelungszeit!$X$22,Regelungszeit!$X$23)))))))))</f>
        <v>#N/A</v>
      </c>
      <c r="AN177" s="81" t="e">
        <f>IF(($AH177+AN$15)&lt;Regelungszeit!$W$15,Regelungszeit!$X$14,IF(($AH177+AN$15)&lt;Regelungszeit!$W$16,Regelungszeit!$X$15,IF(($AH177+AN$15)&lt;Regelungszeit!$W$17,Regelungszeit!$X$16,IF(($AH177+AN$15)&lt;Regelungszeit!$W$18,Regelungszeit!$X$17,IF(($AH177+AN$15)&lt;Regelungszeit!$W$19,Regelungszeit!$X$18,IF(($AH177+AN$15)&lt;Regelungszeit!$W$20,Regelungszeit!$X$19,IF(($AH177+AN$15)&lt;Regelungszeit!$W$21,Regelungszeit!$X$20,IF(($AH177+AN$15)&lt;Regelungszeit!$W$22,Regelungszeit!$X$21,IF(($AH177+AN$15)&lt;Regelungszeit!$W$23,Regelungszeit!$X$22,Regelungszeit!$X$23)))))))))</f>
        <v>#N/A</v>
      </c>
      <c r="AO177" s="81" t="e">
        <f>IF(($AH177+AO$15)&lt;Regelungszeit!$W$15,Regelungszeit!$X$14,IF(($AH177+AO$15)&lt;Regelungszeit!$W$16,Regelungszeit!$X$15,IF(($AH177+AO$15)&lt;Regelungszeit!$W$17,Regelungszeit!$X$16,IF(($AH177+AO$15)&lt;Regelungszeit!$W$18,Regelungszeit!$X$17,IF(($AH177+AO$15)&lt;Regelungszeit!$W$19,Regelungszeit!$X$18,IF(($AH177+AO$15)&lt;Regelungszeit!$W$20,Regelungszeit!$X$19,IF(($AH177+AO$15)&lt;Regelungszeit!$W$21,Regelungszeit!$X$20,IF(($AH177+AO$15)&lt;Regelungszeit!$W$22,Regelungszeit!$X$21,IF(($AH177+AO$15)&lt;Regelungszeit!$W$23,Regelungszeit!$X$22,Regelungszeit!$X$23)))))))))</f>
        <v>#N/A</v>
      </c>
      <c r="AP177" s="81" t="e">
        <f>IF(($AH177+AP$15)&lt;Regelungszeit!$W$15,Regelungszeit!$X$14,IF(($AH177+AP$15)&lt;Regelungszeit!$W$16,Regelungszeit!$X$15,IF(($AH177+AP$15)&lt;Regelungszeit!$W$17,Regelungszeit!$X$16,IF(($AH177+AP$15)&lt;Regelungszeit!$W$18,Regelungszeit!$X$17,IF(($AH177+AP$15)&lt;Regelungszeit!$W$19,Regelungszeit!$X$18,IF(($AH177+AP$15)&lt;Regelungszeit!$W$20,Regelungszeit!$X$19,IF(($AH177+AP$15)&lt;Regelungszeit!$W$21,Regelungszeit!$X$20,IF(($AH177+AP$15)&lt;Regelungszeit!$W$22,Regelungszeit!$X$21,IF(($AH177+AP$15)&lt;Regelungszeit!$W$23,Regelungszeit!$X$22,Regelungszeit!$X$23)))))))))</f>
        <v>#N/A</v>
      </c>
      <c r="AQ177" s="81" t="e">
        <f>IF(($AH177+AQ$15)&lt;Regelungszeit!$W$15,Regelungszeit!$X$14,IF(($AH177+AQ$15)&lt;Regelungszeit!$W$16,Regelungszeit!$X$15,IF(($AH177+AQ$15)&lt;Regelungszeit!$W$17,Regelungszeit!$X$16,IF(($AH177+AQ$15)&lt;Regelungszeit!$W$18,Regelungszeit!$X$17,IF(($AH177+AQ$15)&lt;Regelungszeit!$W$19,Regelungszeit!$X$18,IF(($AH177+AQ$15)&lt;Regelungszeit!$W$20,Regelungszeit!$X$19,IF(($AH177+AQ$15)&lt;Regelungszeit!$W$21,Regelungszeit!$X$20,IF(($AH177+AQ$15)&lt;Regelungszeit!$W$22,Regelungszeit!$X$21,IF(($AH177+AQ$15)&lt;Regelungszeit!$W$23,Regelungszeit!$X$22,Regelungszeit!$X$23)))))))))</f>
        <v>#N/A</v>
      </c>
      <c r="AR177" s="81" t="e">
        <f>IF(($AH177+AR$15)&lt;Regelungszeit!$W$15,Regelungszeit!$X$14,IF(($AH177+AR$15)&lt;Regelungszeit!$W$16,Regelungszeit!$X$15,IF(($AH177+AR$15)&lt;Regelungszeit!$W$17,Regelungszeit!$X$16,IF(($AH177+AR$15)&lt;Regelungszeit!$W$18,Regelungszeit!$X$17,IF(($AH177+AR$15)&lt;Regelungszeit!$W$19,Regelungszeit!$X$18,IF(($AH177+AR$15)&lt;Regelungszeit!$W$20,Regelungszeit!$X$19,IF(($AH177+AR$15)&lt;Regelungszeit!$W$21,Regelungszeit!$X$20,IF(($AH177+AR$15)&lt;Regelungszeit!$W$22,Regelungszeit!$X$21,IF(($AH177+AR$15)&lt;Regelungszeit!$W$23,Regelungszeit!$X$22,Regelungszeit!$X$23)))))))))</f>
        <v>#N/A</v>
      </c>
      <c r="AS177" s="81" t="e">
        <f>IF(($AH177+AS$15)&lt;Regelungszeit!$W$15,Regelungszeit!$X$14,IF(($AH177+AS$15)&lt;Regelungszeit!$W$16,Regelungszeit!$X$15,IF(($AH177+AS$15)&lt;Regelungszeit!$W$17,Regelungszeit!$X$16,IF(($AH177+AS$15)&lt;Regelungszeit!$W$18,Regelungszeit!$X$17,IF(($AH177+AS$15)&lt;Regelungszeit!$W$19,Regelungszeit!$X$18,IF(($AH177+AS$15)&lt;Regelungszeit!$W$20,Regelungszeit!$X$19,IF(($AH177+AS$15)&lt;Regelungszeit!$W$21,Regelungszeit!$X$20,IF(($AH177+AS$15)&lt;Regelungszeit!$W$22,Regelungszeit!$X$21,IF(($AH177+AS$15)&lt;Regelungszeit!$W$23,Regelungszeit!$X$22,Regelungszeit!$X$23)))))))))</f>
        <v>#N/A</v>
      </c>
      <c r="AT177" s="81" t="e">
        <f>IF(($AH177+AT$15)&lt;Regelungszeit!$W$15,Regelungszeit!$X$14,IF(($AH177+AT$15)&lt;Regelungszeit!$W$16,Regelungszeit!$X$15,IF(($AH177+AT$15)&lt;Regelungszeit!$W$17,Regelungszeit!$X$16,IF(($AH177+AT$15)&lt;Regelungszeit!$W$18,Regelungszeit!$X$17,IF(($AH177+AT$15)&lt;Regelungszeit!$W$19,Regelungszeit!$X$18,IF(($AH177+AT$15)&lt;Regelungszeit!$W$20,Regelungszeit!$X$19,IF(($AH177+AT$15)&lt;Regelungszeit!$W$21,Regelungszeit!$X$20,IF(($AH177+AT$15)&lt;Regelungszeit!$W$22,Regelungszeit!$X$21,IF(($AH177+AT$15)&lt;Regelungszeit!$W$23,Regelungszeit!$X$22,Regelungszeit!$X$23)))))))))</f>
        <v>#N/A</v>
      </c>
      <c r="AU177" s="81" t="e">
        <f>IF(($AH177+AU$15)&lt;Regelungszeit!$W$15,Regelungszeit!$X$14,IF(($AH177+AU$15)&lt;Regelungszeit!$W$16,Regelungszeit!$X$15,IF(($AH177+AU$15)&lt;Regelungszeit!$W$17,Regelungszeit!$X$16,IF(($AH177+AU$15)&lt;Regelungszeit!$W$18,Regelungszeit!$X$17,IF(($AH177+AU$15)&lt;Regelungszeit!$W$19,Regelungszeit!$X$18,IF(($AH177+AU$15)&lt;Regelungszeit!$W$20,Regelungszeit!$X$19,IF(($AH177+AU$15)&lt;Regelungszeit!$W$21,Regelungszeit!$X$20,IF(($AH177+AU$15)&lt;Regelungszeit!$W$22,Regelungszeit!$X$21,IF(($AH177+AU$15)&lt;Regelungszeit!$W$23,Regelungszeit!$X$22,Regelungszeit!$X$23)))))))))</f>
        <v>#N/A</v>
      </c>
      <c r="AV177" s="81" t="e">
        <f>IF(($AH177+AV$15)&lt;Regelungszeit!$W$15,Regelungszeit!$X$14,IF(($AH177+AV$15)&lt;Regelungszeit!$W$16,Regelungszeit!$X$15,IF(($AH177+AV$15)&lt;Regelungszeit!$W$17,Regelungszeit!$X$16,IF(($AH177+AV$15)&lt;Regelungszeit!$W$18,Regelungszeit!$X$17,IF(($AH177+AV$15)&lt;Regelungszeit!$W$19,Regelungszeit!$X$18,IF(($AH177+AV$15)&lt;Regelungszeit!$W$20,Regelungszeit!$X$19,IF(($AH177+AV$15)&lt;Regelungszeit!$W$21,Regelungszeit!$X$20,IF(($AH177+AV$15)&lt;Regelungszeit!$W$22,Regelungszeit!$X$21,IF(($AH177+AV$15)&lt;Regelungszeit!$W$23,Regelungszeit!$X$22,Regelungszeit!$X$23)))))))))</f>
        <v>#N/A</v>
      </c>
      <c r="AW177" s="81" t="e">
        <f>IF(($AH177+AW$15)&lt;Regelungszeit!$W$15,Regelungszeit!$X$14,IF(($AH177+AW$15)&lt;Regelungszeit!$W$16,Regelungszeit!$X$15,IF(($AH177+AW$15)&lt;Regelungszeit!$W$17,Regelungszeit!$X$16,IF(($AH177+AW$15)&lt;Regelungszeit!$W$18,Regelungszeit!$X$17,IF(($AH177+AW$15)&lt;Regelungszeit!$W$19,Regelungszeit!$X$18,IF(($AH177+AW$15)&lt;Regelungszeit!$W$20,Regelungszeit!$X$19,IF(($AH177+AW$15)&lt;Regelungszeit!$W$21,Regelungszeit!$X$20,IF(($AH177+AW$15)&lt;Regelungszeit!$W$22,Regelungszeit!$X$21,IF(($AH177+AW$15)&lt;Regelungszeit!$W$23,Regelungszeit!$X$22,Regelungszeit!$X$23)))))))))</f>
        <v>#N/A</v>
      </c>
      <c r="AX177" s="82" t="e">
        <f t="shared" si="50"/>
        <v>#N/A</v>
      </c>
    </row>
    <row r="178" spans="1:50">
      <c r="A178" s="56" t="e">
        <f>IF(B178=Regelungszeit!$F$31,"Ende Regelung",IF(B178=Regelungszeit!$F$32,"Ende Hochfahrrampe",""))</f>
        <v>#N/A</v>
      </c>
      <c r="B178" s="57">
        <v>164</v>
      </c>
      <c r="C178" s="58" t="e">
        <f t="shared" si="51"/>
        <v>#N/A</v>
      </c>
      <c r="D178" s="59" t="e">
        <f t="shared" si="52"/>
        <v>#N/A</v>
      </c>
      <c r="E178" s="155"/>
      <c r="F178" s="247" t="e">
        <f>MATCH(INT(C178),Zuteilung!A:A,0)</f>
        <v>#N/A</v>
      </c>
      <c r="G178" s="61" t="e">
        <f>IF(OR(C178&lt;INDEX(Zuteilung!C:C,F178),C178&gt;INDEX(Zuteilung!D:D,F178)),FALSE,TRUE)</f>
        <v>#N/A</v>
      </c>
      <c r="H178" s="60" t="e">
        <f>IF(B178&lt;=Regelungszeit!$F$32,H177+Regelungszeit!$F$28,"")</f>
        <v>#N/A</v>
      </c>
      <c r="I178" s="60"/>
      <c r="J178" s="60"/>
      <c r="K178" s="60"/>
      <c r="L178" s="61" t="e">
        <f t="shared" si="53"/>
        <v>#N/A</v>
      </c>
      <c r="M178" s="106" t="e">
        <f t="shared" si="55"/>
        <v>#N/A</v>
      </c>
      <c r="N178" s="61" t="e">
        <f>IF(M178="","",IF(M178=1,0,IF(M178=1,0,#REF!*M178)))</f>
        <v>#N/A</v>
      </c>
      <c r="O178" s="252">
        <f t="shared" si="47"/>
        <v>0</v>
      </c>
      <c r="P178" s="63">
        <f>IF(O178="","",O178*(Dateneingabe!$G$10/100))</f>
        <v>0</v>
      </c>
      <c r="Q178" s="63">
        <f t="shared" si="48"/>
        <v>0</v>
      </c>
      <c r="R178" s="63" t="e">
        <f>IF(C178="","",IF(Dateneingabe!$G$17&lt;40909,Zeitreihe!P178,Zeitreihe!Q178))</f>
        <v>#N/A</v>
      </c>
      <c r="S178" s="68" t="str">
        <f>IF($T$14=0,"",IF(H178="","",IF(E178="","Ist-Arbeit fehlt",IF(L178&gt;Dateneingabe!$G$8,"Ist-Arbeit unplausibel",""))))</f>
        <v/>
      </c>
      <c r="T178" s="30">
        <f t="shared" si="54"/>
        <v>0</v>
      </c>
      <c r="U178" s="30">
        <f t="shared" si="44"/>
        <v>0</v>
      </c>
      <c r="X178" s="80"/>
      <c r="Y178" s="79"/>
      <c r="Z178" s="81"/>
      <c r="AA178" s="81"/>
      <c r="AB178" s="81"/>
      <c r="AC178" s="81"/>
      <c r="AD178" s="81"/>
      <c r="AE178" s="81"/>
      <c r="AF178" s="30" t="e">
        <f t="shared" si="56"/>
        <v>#N/A</v>
      </c>
      <c r="AG178" s="80" t="e">
        <f t="shared" si="49"/>
        <v>#N/A</v>
      </c>
      <c r="AH178" s="79" t="e">
        <f t="shared" si="57"/>
        <v>#N/A</v>
      </c>
      <c r="AI178" s="81" t="e">
        <f>IF(($AH178+AI$15)&lt;Regelungszeit!$W$15,Regelungszeit!$X$14,IF(($AH178+AI$15)&lt;Regelungszeit!$W$16,Regelungszeit!$X$15,IF(($AH178+AI$15)&lt;Regelungszeit!$W$17,Regelungszeit!$X$16,IF(($AH178+AI$15)&lt;Regelungszeit!$W$18,Regelungszeit!$X$17,IF(($AH178+AI$15)&lt;Regelungszeit!$W$19,Regelungszeit!$X$18,IF(($AH178+AI$15)&lt;Regelungszeit!$W$20,Regelungszeit!$X$19,IF(($AH178+AI$15)&lt;Regelungszeit!$W$21,Regelungszeit!$X$20,IF(($AH178+AI$15)&lt;Regelungszeit!$W$22,Regelungszeit!$X$21,IF(($AH178+AI$15)&lt;Regelungszeit!$W$23,Regelungszeit!$X$22,Regelungszeit!$X$23)))))))))</f>
        <v>#N/A</v>
      </c>
      <c r="AJ178" s="81" t="e">
        <f>IF(($AH178+AJ$15)&lt;Regelungszeit!$W$15,Regelungszeit!$X$14,IF(($AH178+AJ$15)&lt;Regelungszeit!$W$16,Regelungszeit!$X$15,IF(($AH178+AJ$15)&lt;Regelungszeit!$W$17,Regelungszeit!$X$16,IF(($AH178+AJ$15)&lt;Regelungszeit!$W$18,Regelungszeit!$X$17,IF(($AH178+AJ$15)&lt;Regelungszeit!$W$19,Regelungszeit!$X$18,IF(($AH178+AJ$15)&lt;Regelungszeit!$W$20,Regelungszeit!$X$19,IF(($AH178+AJ$15)&lt;Regelungszeit!$W$21,Regelungszeit!$X$20,IF(($AH178+AJ$15)&lt;Regelungszeit!$W$22,Regelungszeit!$X$21,IF(($AH178+AJ$15)&lt;Regelungszeit!$W$23,Regelungszeit!$X$22,Regelungszeit!$X$23)))))))))</f>
        <v>#N/A</v>
      </c>
      <c r="AK178" s="81" t="e">
        <f>IF(($AH178+AK$15)&lt;Regelungszeit!$W$15,Regelungszeit!$X$14,IF(($AH178+AK$15)&lt;Regelungszeit!$W$16,Regelungszeit!$X$15,IF(($AH178+AK$15)&lt;Regelungszeit!$W$17,Regelungszeit!$X$16,IF(($AH178+AK$15)&lt;Regelungszeit!$W$18,Regelungszeit!$X$17,IF(($AH178+AK$15)&lt;Regelungszeit!$W$19,Regelungszeit!$X$18,IF(($AH178+AK$15)&lt;Regelungszeit!$W$20,Regelungszeit!$X$19,IF(($AH178+AK$15)&lt;Regelungszeit!$W$21,Regelungszeit!$X$20,IF(($AH178+AK$15)&lt;Regelungszeit!$W$22,Regelungszeit!$X$21,IF(($AH178+AK$15)&lt;Regelungszeit!$W$23,Regelungszeit!$X$22,Regelungszeit!$X$23)))))))))</f>
        <v>#N/A</v>
      </c>
      <c r="AL178" s="81" t="e">
        <f>IF(($AH178+AL$15)&lt;Regelungszeit!$W$15,Regelungszeit!$X$14,IF(($AH178+AL$15)&lt;Regelungszeit!$W$16,Regelungszeit!$X$15,IF(($AH178+AL$15)&lt;Regelungszeit!$W$17,Regelungszeit!$X$16,IF(($AH178+AL$15)&lt;Regelungszeit!$W$18,Regelungszeit!$X$17,IF(($AH178+AL$15)&lt;Regelungszeit!$W$19,Regelungszeit!$X$18,IF(($AH178+AL$15)&lt;Regelungszeit!$W$20,Regelungszeit!$X$19,IF(($AH178+AL$15)&lt;Regelungszeit!$W$21,Regelungszeit!$X$20,IF(($AH178+AL$15)&lt;Regelungszeit!$W$22,Regelungszeit!$X$21,IF(($AH178+AL$15)&lt;Regelungszeit!$W$23,Regelungszeit!$X$22,Regelungszeit!$X$23)))))))))</f>
        <v>#N/A</v>
      </c>
      <c r="AM178" s="81" t="e">
        <f>IF(($AH178+AM$15)&lt;Regelungszeit!$W$15,Regelungszeit!$X$14,IF(($AH178+AM$15)&lt;Regelungszeit!$W$16,Regelungszeit!$X$15,IF(($AH178+AM$15)&lt;Regelungszeit!$W$17,Regelungszeit!$X$16,IF(($AH178+AM$15)&lt;Regelungszeit!$W$18,Regelungszeit!$X$17,IF(($AH178+AM$15)&lt;Regelungszeit!$W$19,Regelungszeit!$X$18,IF(($AH178+AM$15)&lt;Regelungszeit!$W$20,Regelungszeit!$X$19,IF(($AH178+AM$15)&lt;Regelungszeit!$W$21,Regelungszeit!$X$20,IF(($AH178+AM$15)&lt;Regelungszeit!$W$22,Regelungszeit!$X$21,IF(($AH178+AM$15)&lt;Regelungszeit!$W$23,Regelungszeit!$X$22,Regelungszeit!$X$23)))))))))</f>
        <v>#N/A</v>
      </c>
      <c r="AN178" s="81" t="e">
        <f>IF(($AH178+AN$15)&lt;Regelungszeit!$W$15,Regelungszeit!$X$14,IF(($AH178+AN$15)&lt;Regelungszeit!$W$16,Regelungszeit!$X$15,IF(($AH178+AN$15)&lt;Regelungszeit!$W$17,Regelungszeit!$X$16,IF(($AH178+AN$15)&lt;Regelungszeit!$W$18,Regelungszeit!$X$17,IF(($AH178+AN$15)&lt;Regelungszeit!$W$19,Regelungszeit!$X$18,IF(($AH178+AN$15)&lt;Regelungszeit!$W$20,Regelungszeit!$X$19,IF(($AH178+AN$15)&lt;Regelungszeit!$W$21,Regelungszeit!$X$20,IF(($AH178+AN$15)&lt;Regelungszeit!$W$22,Regelungszeit!$X$21,IF(($AH178+AN$15)&lt;Regelungszeit!$W$23,Regelungszeit!$X$22,Regelungszeit!$X$23)))))))))</f>
        <v>#N/A</v>
      </c>
      <c r="AO178" s="81" t="e">
        <f>IF(($AH178+AO$15)&lt;Regelungszeit!$W$15,Regelungszeit!$X$14,IF(($AH178+AO$15)&lt;Regelungszeit!$W$16,Regelungszeit!$X$15,IF(($AH178+AO$15)&lt;Regelungszeit!$W$17,Regelungszeit!$X$16,IF(($AH178+AO$15)&lt;Regelungszeit!$W$18,Regelungszeit!$X$17,IF(($AH178+AO$15)&lt;Regelungszeit!$W$19,Regelungszeit!$X$18,IF(($AH178+AO$15)&lt;Regelungszeit!$W$20,Regelungszeit!$X$19,IF(($AH178+AO$15)&lt;Regelungszeit!$W$21,Regelungszeit!$X$20,IF(($AH178+AO$15)&lt;Regelungszeit!$W$22,Regelungszeit!$X$21,IF(($AH178+AO$15)&lt;Regelungszeit!$W$23,Regelungszeit!$X$22,Regelungszeit!$X$23)))))))))</f>
        <v>#N/A</v>
      </c>
      <c r="AP178" s="81" t="e">
        <f>IF(($AH178+AP$15)&lt;Regelungszeit!$W$15,Regelungszeit!$X$14,IF(($AH178+AP$15)&lt;Regelungszeit!$W$16,Regelungszeit!$X$15,IF(($AH178+AP$15)&lt;Regelungszeit!$W$17,Regelungszeit!$X$16,IF(($AH178+AP$15)&lt;Regelungszeit!$W$18,Regelungszeit!$X$17,IF(($AH178+AP$15)&lt;Regelungszeit!$W$19,Regelungszeit!$X$18,IF(($AH178+AP$15)&lt;Regelungszeit!$W$20,Regelungszeit!$X$19,IF(($AH178+AP$15)&lt;Regelungszeit!$W$21,Regelungszeit!$X$20,IF(($AH178+AP$15)&lt;Regelungszeit!$W$22,Regelungszeit!$X$21,IF(($AH178+AP$15)&lt;Regelungszeit!$W$23,Regelungszeit!$X$22,Regelungszeit!$X$23)))))))))</f>
        <v>#N/A</v>
      </c>
      <c r="AQ178" s="81" t="e">
        <f>IF(($AH178+AQ$15)&lt;Regelungszeit!$W$15,Regelungszeit!$X$14,IF(($AH178+AQ$15)&lt;Regelungszeit!$W$16,Regelungszeit!$X$15,IF(($AH178+AQ$15)&lt;Regelungszeit!$W$17,Regelungszeit!$X$16,IF(($AH178+AQ$15)&lt;Regelungszeit!$W$18,Regelungszeit!$X$17,IF(($AH178+AQ$15)&lt;Regelungszeit!$W$19,Regelungszeit!$X$18,IF(($AH178+AQ$15)&lt;Regelungszeit!$W$20,Regelungszeit!$X$19,IF(($AH178+AQ$15)&lt;Regelungszeit!$W$21,Regelungszeit!$X$20,IF(($AH178+AQ$15)&lt;Regelungszeit!$W$22,Regelungszeit!$X$21,IF(($AH178+AQ$15)&lt;Regelungszeit!$W$23,Regelungszeit!$X$22,Regelungszeit!$X$23)))))))))</f>
        <v>#N/A</v>
      </c>
      <c r="AR178" s="81" t="e">
        <f>IF(($AH178+AR$15)&lt;Regelungszeit!$W$15,Regelungszeit!$X$14,IF(($AH178+AR$15)&lt;Regelungszeit!$W$16,Regelungszeit!$X$15,IF(($AH178+AR$15)&lt;Regelungszeit!$W$17,Regelungszeit!$X$16,IF(($AH178+AR$15)&lt;Regelungszeit!$W$18,Regelungszeit!$X$17,IF(($AH178+AR$15)&lt;Regelungszeit!$W$19,Regelungszeit!$X$18,IF(($AH178+AR$15)&lt;Regelungszeit!$W$20,Regelungszeit!$X$19,IF(($AH178+AR$15)&lt;Regelungszeit!$W$21,Regelungszeit!$X$20,IF(($AH178+AR$15)&lt;Regelungszeit!$W$22,Regelungszeit!$X$21,IF(($AH178+AR$15)&lt;Regelungszeit!$W$23,Regelungszeit!$X$22,Regelungszeit!$X$23)))))))))</f>
        <v>#N/A</v>
      </c>
      <c r="AS178" s="81" t="e">
        <f>IF(($AH178+AS$15)&lt;Regelungszeit!$W$15,Regelungszeit!$X$14,IF(($AH178+AS$15)&lt;Regelungszeit!$W$16,Regelungszeit!$X$15,IF(($AH178+AS$15)&lt;Regelungszeit!$W$17,Regelungszeit!$X$16,IF(($AH178+AS$15)&lt;Regelungszeit!$W$18,Regelungszeit!$X$17,IF(($AH178+AS$15)&lt;Regelungszeit!$W$19,Regelungszeit!$X$18,IF(($AH178+AS$15)&lt;Regelungszeit!$W$20,Regelungszeit!$X$19,IF(($AH178+AS$15)&lt;Regelungszeit!$W$21,Regelungszeit!$X$20,IF(($AH178+AS$15)&lt;Regelungszeit!$W$22,Regelungszeit!$X$21,IF(($AH178+AS$15)&lt;Regelungszeit!$W$23,Regelungszeit!$X$22,Regelungszeit!$X$23)))))))))</f>
        <v>#N/A</v>
      </c>
      <c r="AT178" s="81" t="e">
        <f>IF(($AH178+AT$15)&lt;Regelungszeit!$W$15,Regelungszeit!$X$14,IF(($AH178+AT$15)&lt;Regelungszeit!$W$16,Regelungszeit!$X$15,IF(($AH178+AT$15)&lt;Regelungszeit!$W$17,Regelungszeit!$X$16,IF(($AH178+AT$15)&lt;Regelungszeit!$W$18,Regelungszeit!$X$17,IF(($AH178+AT$15)&lt;Regelungszeit!$W$19,Regelungszeit!$X$18,IF(($AH178+AT$15)&lt;Regelungszeit!$W$20,Regelungszeit!$X$19,IF(($AH178+AT$15)&lt;Regelungszeit!$W$21,Regelungszeit!$X$20,IF(($AH178+AT$15)&lt;Regelungszeit!$W$22,Regelungszeit!$X$21,IF(($AH178+AT$15)&lt;Regelungszeit!$W$23,Regelungszeit!$X$22,Regelungszeit!$X$23)))))))))</f>
        <v>#N/A</v>
      </c>
      <c r="AU178" s="81" t="e">
        <f>IF(($AH178+AU$15)&lt;Regelungszeit!$W$15,Regelungszeit!$X$14,IF(($AH178+AU$15)&lt;Regelungszeit!$W$16,Regelungszeit!$X$15,IF(($AH178+AU$15)&lt;Regelungszeit!$W$17,Regelungszeit!$X$16,IF(($AH178+AU$15)&lt;Regelungszeit!$W$18,Regelungszeit!$X$17,IF(($AH178+AU$15)&lt;Regelungszeit!$W$19,Regelungszeit!$X$18,IF(($AH178+AU$15)&lt;Regelungszeit!$W$20,Regelungszeit!$X$19,IF(($AH178+AU$15)&lt;Regelungszeit!$W$21,Regelungszeit!$X$20,IF(($AH178+AU$15)&lt;Regelungszeit!$W$22,Regelungszeit!$X$21,IF(($AH178+AU$15)&lt;Regelungszeit!$W$23,Regelungszeit!$X$22,Regelungszeit!$X$23)))))))))</f>
        <v>#N/A</v>
      </c>
      <c r="AV178" s="81" t="e">
        <f>IF(($AH178+AV$15)&lt;Regelungszeit!$W$15,Regelungszeit!$X$14,IF(($AH178+AV$15)&lt;Regelungszeit!$W$16,Regelungszeit!$X$15,IF(($AH178+AV$15)&lt;Regelungszeit!$W$17,Regelungszeit!$X$16,IF(($AH178+AV$15)&lt;Regelungszeit!$W$18,Regelungszeit!$X$17,IF(($AH178+AV$15)&lt;Regelungszeit!$W$19,Regelungszeit!$X$18,IF(($AH178+AV$15)&lt;Regelungszeit!$W$20,Regelungszeit!$X$19,IF(($AH178+AV$15)&lt;Regelungszeit!$W$21,Regelungszeit!$X$20,IF(($AH178+AV$15)&lt;Regelungszeit!$W$22,Regelungszeit!$X$21,IF(($AH178+AV$15)&lt;Regelungszeit!$W$23,Regelungszeit!$X$22,Regelungszeit!$X$23)))))))))</f>
        <v>#N/A</v>
      </c>
      <c r="AW178" s="81" t="e">
        <f>IF(($AH178+AW$15)&lt;Regelungszeit!$W$15,Regelungszeit!$X$14,IF(($AH178+AW$15)&lt;Regelungszeit!$W$16,Regelungszeit!$X$15,IF(($AH178+AW$15)&lt;Regelungszeit!$W$17,Regelungszeit!$X$16,IF(($AH178+AW$15)&lt;Regelungszeit!$W$18,Regelungszeit!$X$17,IF(($AH178+AW$15)&lt;Regelungszeit!$W$19,Regelungszeit!$X$18,IF(($AH178+AW$15)&lt;Regelungszeit!$W$20,Regelungszeit!$X$19,IF(($AH178+AW$15)&lt;Regelungszeit!$W$21,Regelungszeit!$X$20,IF(($AH178+AW$15)&lt;Regelungszeit!$W$22,Regelungszeit!$X$21,IF(($AH178+AW$15)&lt;Regelungszeit!$W$23,Regelungszeit!$X$22,Regelungszeit!$X$23)))))))))</f>
        <v>#N/A</v>
      </c>
      <c r="AX178" s="82" t="e">
        <f t="shared" si="50"/>
        <v>#N/A</v>
      </c>
    </row>
    <row r="179" spans="1:50">
      <c r="A179" s="56" t="e">
        <f>IF(B179=Regelungszeit!$F$31,"Ende Regelung",IF(B179=Regelungszeit!$F$32,"Ende Hochfahrrampe",""))</f>
        <v>#N/A</v>
      </c>
      <c r="B179" s="57">
        <v>165</v>
      </c>
      <c r="C179" s="58" t="e">
        <f t="shared" si="51"/>
        <v>#N/A</v>
      </c>
      <c r="D179" s="59" t="e">
        <f t="shared" si="52"/>
        <v>#N/A</v>
      </c>
      <c r="E179" s="155"/>
      <c r="F179" s="247" t="e">
        <f>MATCH(INT(C179),Zuteilung!A:A,0)</f>
        <v>#N/A</v>
      </c>
      <c r="G179" s="61" t="e">
        <f>IF(OR(C179&lt;INDEX(Zuteilung!C:C,F179),C179&gt;INDEX(Zuteilung!D:D,F179)),FALSE,TRUE)</f>
        <v>#N/A</v>
      </c>
      <c r="H179" s="60" t="e">
        <f>IF(B179&lt;=Regelungszeit!$F$32,H178+Regelungszeit!$F$28,"")</f>
        <v>#N/A</v>
      </c>
      <c r="I179" s="60"/>
      <c r="J179" s="60"/>
      <c r="K179" s="60"/>
      <c r="L179" s="61" t="e">
        <f t="shared" si="53"/>
        <v>#N/A</v>
      </c>
      <c r="M179" s="106" t="e">
        <f t="shared" si="55"/>
        <v>#N/A</v>
      </c>
      <c r="N179" s="61" t="e">
        <f>IF(M179="","",IF(M179=1,0,IF(M179=1,0,#REF!*M179)))</f>
        <v>#N/A</v>
      </c>
      <c r="O179" s="252">
        <f t="shared" si="47"/>
        <v>0</v>
      </c>
      <c r="P179" s="63">
        <f>IF(O179="","",O179*(Dateneingabe!$G$10/100))</f>
        <v>0</v>
      </c>
      <c r="Q179" s="63">
        <f t="shared" si="48"/>
        <v>0</v>
      </c>
      <c r="R179" s="63" t="e">
        <f>IF(C179="","",IF(Dateneingabe!$G$17&lt;40909,Zeitreihe!P179,Zeitreihe!Q179))</f>
        <v>#N/A</v>
      </c>
      <c r="S179" s="68" t="str">
        <f>IF($T$14=0,"",IF(H179="","",IF(E179="","Ist-Arbeit fehlt",IF(L179&gt;Dateneingabe!$G$8,"Ist-Arbeit unplausibel",""))))</f>
        <v/>
      </c>
      <c r="T179" s="30">
        <f t="shared" si="54"/>
        <v>0</v>
      </c>
      <c r="U179" s="30">
        <f t="shared" si="44"/>
        <v>0</v>
      </c>
      <c r="X179" s="80"/>
      <c r="Y179" s="79"/>
      <c r="Z179" s="81"/>
      <c r="AA179" s="81"/>
      <c r="AB179" s="81"/>
      <c r="AC179" s="81"/>
      <c r="AD179" s="81"/>
      <c r="AE179" s="81"/>
      <c r="AF179" s="30" t="e">
        <f t="shared" si="56"/>
        <v>#N/A</v>
      </c>
      <c r="AG179" s="80" t="e">
        <f t="shared" si="49"/>
        <v>#N/A</v>
      </c>
      <c r="AH179" s="79" t="e">
        <f t="shared" si="57"/>
        <v>#N/A</v>
      </c>
      <c r="AI179" s="81" t="e">
        <f>IF(($AH179+AI$15)&lt;Regelungszeit!$W$15,Regelungszeit!$X$14,IF(($AH179+AI$15)&lt;Regelungszeit!$W$16,Regelungszeit!$X$15,IF(($AH179+AI$15)&lt;Regelungszeit!$W$17,Regelungszeit!$X$16,IF(($AH179+AI$15)&lt;Regelungszeit!$W$18,Regelungszeit!$X$17,IF(($AH179+AI$15)&lt;Regelungszeit!$W$19,Regelungszeit!$X$18,IF(($AH179+AI$15)&lt;Regelungszeit!$W$20,Regelungszeit!$X$19,IF(($AH179+AI$15)&lt;Regelungszeit!$W$21,Regelungszeit!$X$20,IF(($AH179+AI$15)&lt;Regelungszeit!$W$22,Regelungszeit!$X$21,IF(($AH179+AI$15)&lt;Regelungszeit!$W$23,Regelungszeit!$X$22,Regelungszeit!$X$23)))))))))</f>
        <v>#N/A</v>
      </c>
      <c r="AJ179" s="81" t="e">
        <f>IF(($AH179+AJ$15)&lt;Regelungszeit!$W$15,Regelungszeit!$X$14,IF(($AH179+AJ$15)&lt;Regelungszeit!$W$16,Regelungszeit!$X$15,IF(($AH179+AJ$15)&lt;Regelungszeit!$W$17,Regelungszeit!$X$16,IF(($AH179+AJ$15)&lt;Regelungszeit!$W$18,Regelungszeit!$X$17,IF(($AH179+AJ$15)&lt;Regelungszeit!$W$19,Regelungszeit!$X$18,IF(($AH179+AJ$15)&lt;Regelungszeit!$W$20,Regelungszeit!$X$19,IF(($AH179+AJ$15)&lt;Regelungszeit!$W$21,Regelungszeit!$X$20,IF(($AH179+AJ$15)&lt;Regelungszeit!$W$22,Regelungszeit!$X$21,IF(($AH179+AJ$15)&lt;Regelungszeit!$W$23,Regelungszeit!$X$22,Regelungszeit!$X$23)))))))))</f>
        <v>#N/A</v>
      </c>
      <c r="AK179" s="81" t="e">
        <f>IF(($AH179+AK$15)&lt;Regelungszeit!$W$15,Regelungszeit!$X$14,IF(($AH179+AK$15)&lt;Regelungszeit!$W$16,Regelungszeit!$X$15,IF(($AH179+AK$15)&lt;Regelungszeit!$W$17,Regelungszeit!$X$16,IF(($AH179+AK$15)&lt;Regelungszeit!$W$18,Regelungszeit!$X$17,IF(($AH179+AK$15)&lt;Regelungszeit!$W$19,Regelungszeit!$X$18,IF(($AH179+AK$15)&lt;Regelungszeit!$W$20,Regelungszeit!$X$19,IF(($AH179+AK$15)&lt;Regelungszeit!$W$21,Regelungszeit!$X$20,IF(($AH179+AK$15)&lt;Regelungszeit!$W$22,Regelungszeit!$X$21,IF(($AH179+AK$15)&lt;Regelungszeit!$W$23,Regelungszeit!$X$22,Regelungszeit!$X$23)))))))))</f>
        <v>#N/A</v>
      </c>
      <c r="AL179" s="81" t="e">
        <f>IF(($AH179+AL$15)&lt;Regelungszeit!$W$15,Regelungszeit!$X$14,IF(($AH179+AL$15)&lt;Regelungszeit!$W$16,Regelungszeit!$X$15,IF(($AH179+AL$15)&lt;Regelungszeit!$W$17,Regelungszeit!$X$16,IF(($AH179+AL$15)&lt;Regelungszeit!$W$18,Regelungszeit!$X$17,IF(($AH179+AL$15)&lt;Regelungszeit!$W$19,Regelungszeit!$X$18,IF(($AH179+AL$15)&lt;Regelungszeit!$W$20,Regelungszeit!$X$19,IF(($AH179+AL$15)&lt;Regelungszeit!$W$21,Regelungszeit!$X$20,IF(($AH179+AL$15)&lt;Regelungszeit!$W$22,Regelungszeit!$X$21,IF(($AH179+AL$15)&lt;Regelungszeit!$W$23,Regelungszeit!$X$22,Regelungszeit!$X$23)))))))))</f>
        <v>#N/A</v>
      </c>
      <c r="AM179" s="81" t="e">
        <f>IF(($AH179+AM$15)&lt;Regelungszeit!$W$15,Regelungszeit!$X$14,IF(($AH179+AM$15)&lt;Regelungszeit!$W$16,Regelungszeit!$X$15,IF(($AH179+AM$15)&lt;Regelungszeit!$W$17,Regelungszeit!$X$16,IF(($AH179+AM$15)&lt;Regelungszeit!$W$18,Regelungszeit!$X$17,IF(($AH179+AM$15)&lt;Regelungszeit!$W$19,Regelungszeit!$X$18,IF(($AH179+AM$15)&lt;Regelungszeit!$W$20,Regelungszeit!$X$19,IF(($AH179+AM$15)&lt;Regelungszeit!$W$21,Regelungszeit!$X$20,IF(($AH179+AM$15)&lt;Regelungszeit!$W$22,Regelungszeit!$X$21,IF(($AH179+AM$15)&lt;Regelungszeit!$W$23,Regelungszeit!$X$22,Regelungszeit!$X$23)))))))))</f>
        <v>#N/A</v>
      </c>
      <c r="AN179" s="81" t="e">
        <f>IF(($AH179+AN$15)&lt;Regelungszeit!$W$15,Regelungszeit!$X$14,IF(($AH179+AN$15)&lt;Regelungszeit!$W$16,Regelungszeit!$X$15,IF(($AH179+AN$15)&lt;Regelungszeit!$W$17,Regelungszeit!$X$16,IF(($AH179+AN$15)&lt;Regelungszeit!$W$18,Regelungszeit!$X$17,IF(($AH179+AN$15)&lt;Regelungszeit!$W$19,Regelungszeit!$X$18,IF(($AH179+AN$15)&lt;Regelungszeit!$W$20,Regelungszeit!$X$19,IF(($AH179+AN$15)&lt;Regelungszeit!$W$21,Regelungszeit!$X$20,IF(($AH179+AN$15)&lt;Regelungszeit!$W$22,Regelungszeit!$X$21,IF(($AH179+AN$15)&lt;Regelungszeit!$W$23,Regelungszeit!$X$22,Regelungszeit!$X$23)))))))))</f>
        <v>#N/A</v>
      </c>
      <c r="AO179" s="81" t="e">
        <f>IF(($AH179+AO$15)&lt;Regelungszeit!$W$15,Regelungszeit!$X$14,IF(($AH179+AO$15)&lt;Regelungszeit!$W$16,Regelungszeit!$X$15,IF(($AH179+AO$15)&lt;Regelungszeit!$W$17,Regelungszeit!$X$16,IF(($AH179+AO$15)&lt;Regelungszeit!$W$18,Regelungszeit!$X$17,IF(($AH179+AO$15)&lt;Regelungszeit!$W$19,Regelungszeit!$X$18,IF(($AH179+AO$15)&lt;Regelungszeit!$W$20,Regelungszeit!$X$19,IF(($AH179+AO$15)&lt;Regelungszeit!$W$21,Regelungszeit!$X$20,IF(($AH179+AO$15)&lt;Regelungszeit!$W$22,Regelungszeit!$X$21,IF(($AH179+AO$15)&lt;Regelungszeit!$W$23,Regelungszeit!$X$22,Regelungszeit!$X$23)))))))))</f>
        <v>#N/A</v>
      </c>
      <c r="AP179" s="81" t="e">
        <f>IF(($AH179+AP$15)&lt;Regelungszeit!$W$15,Regelungszeit!$X$14,IF(($AH179+AP$15)&lt;Regelungszeit!$W$16,Regelungszeit!$X$15,IF(($AH179+AP$15)&lt;Regelungszeit!$W$17,Regelungszeit!$X$16,IF(($AH179+AP$15)&lt;Regelungszeit!$W$18,Regelungszeit!$X$17,IF(($AH179+AP$15)&lt;Regelungszeit!$W$19,Regelungszeit!$X$18,IF(($AH179+AP$15)&lt;Regelungszeit!$W$20,Regelungszeit!$X$19,IF(($AH179+AP$15)&lt;Regelungszeit!$W$21,Regelungszeit!$X$20,IF(($AH179+AP$15)&lt;Regelungszeit!$W$22,Regelungszeit!$X$21,IF(($AH179+AP$15)&lt;Regelungszeit!$W$23,Regelungszeit!$X$22,Regelungszeit!$X$23)))))))))</f>
        <v>#N/A</v>
      </c>
      <c r="AQ179" s="81" t="e">
        <f>IF(($AH179+AQ$15)&lt;Regelungszeit!$W$15,Regelungszeit!$X$14,IF(($AH179+AQ$15)&lt;Regelungszeit!$W$16,Regelungszeit!$X$15,IF(($AH179+AQ$15)&lt;Regelungszeit!$W$17,Regelungszeit!$X$16,IF(($AH179+AQ$15)&lt;Regelungszeit!$W$18,Regelungszeit!$X$17,IF(($AH179+AQ$15)&lt;Regelungszeit!$W$19,Regelungszeit!$X$18,IF(($AH179+AQ$15)&lt;Regelungszeit!$W$20,Regelungszeit!$X$19,IF(($AH179+AQ$15)&lt;Regelungszeit!$W$21,Regelungszeit!$X$20,IF(($AH179+AQ$15)&lt;Regelungszeit!$W$22,Regelungszeit!$X$21,IF(($AH179+AQ$15)&lt;Regelungszeit!$W$23,Regelungszeit!$X$22,Regelungszeit!$X$23)))))))))</f>
        <v>#N/A</v>
      </c>
      <c r="AR179" s="81" t="e">
        <f>IF(($AH179+AR$15)&lt;Regelungszeit!$W$15,Regelungszeit!$X$14,IF(($AH179+AR$15)&lt;Regelungszeit!$W$16,Regelungszeit!$X$15,IF(($AH179+AR$15)&lt;Regelungszeit!$W$17,Regelungszeit!$X$16,IF(($AH179+AR$15)&lt;Regelungszeit!$W$18,Regelungszeit!$X$17,IF(($AH179+AR$15)&lt;Regelungszeit!$W$19,Regelungszeit!$X$18,IF(($AH179+AR$15)&lt;Regelungszeit!$W$20,Regelungszeit!$X$19,IF(($AH179+AR$15)&lt;Regelungszeit!$W$21,Regelungszeit!$X$20,IF(($AH179+AR$15)&lt;Regelungszeit!$W$22,Regelungszeit!$X$21,IF(($AH179+AR$15)&lt;Regelungszeit!$W$23,Regelungszeit!$X$22,Regelungszeit!$X$23)))))))))</f>
        <v>#N/A</v>
      </c>
      <c r="AS179" s="81" t="e">
        <f>IF(($AH179+AS$15)&lt;Regelungszeit!$W$15,Regelungszeit!$X$14,IF(($AH179+AS$15)&lt;Regelungszeit!$W$16,Regelungszeit!$X$15,IF(($AH179+AS$15)&lt;Regelungszeit!$W$17,Regelungszeit!$X$16,IF(($AH179+AS$15)&lt;Regelungszeit!$W$18,Regelungszeit!$X$17,IF(($AH179+AS$15)&lt;Regelungszeit!$W$19,Regelungszeit!$X$18,IF(($AH179+AS$15)&lt;Regelungszeit!$W$20,Regelungszeit!$X$19,IF(($AH179+AS$15)&lt;Regelungszeit!$W$21,Regelungszeit!$X$20,IF(($AH179+AS$15)&lt;Regelungszeit!$W$22,Regelungszeit!$X$21,IF(($AH179+AS$15)&lt;Regelungszeit!$W$23,Regelungszeit!$X$22,Regelungszeit!$X$23)))))))))</f>
        <v>#N/A</v>
      </c>
      <c r="AT179" s="81" t="e">
        <f>IF(($AH179+AT$15)&lt;Regelungszeit!$W$15,Regelungszeit!$X$14,IF(($AH179+AT$15)&lt;Regelungszeit!$W$16,Regelungszeit!$X$15,IF(($AH179+AT$15)&lt;Regelungszeit!$W$17,Regelungszeit!$X$16,IF(($AH179+AT$15)&lt;Regelungszeit!$W$18,Regelungszeit!$X$17,IF(($AH179+AT$15)&lt;Regelungszeit!$W$19,Regelungszeit!$X$18,IF(($AH179+AT$15)&lt;Regelungszeit!$W$20,Regelungszeit!$X$19,IF(($AH179+AT$15)&lt;Regelungszeit!$W$21,Regelungszeit!$X$20,IF(($AH179+AT$15)&lt;Regelungszeit!$W$22,Regelungszeit!$X$21,IF(($AH179+AT$15)&lt;Regelungszeit!$W$23,Regelungszeit!$X$22,Regelungszeit!$X$23)))))))))</f>
        <v>#N/A</v>
      </c>
      <c r="AU179" s="81" t="e">
        <f>IF(($AH179+AU$15)&lt;Regelungszeit!$W$15,Regelungszeit!$X$14,IF(($AH179+AU$15)&lt;Regelungszeit!$W$16,Regelungszeit!$X$15,IF(($AH179+AU$15)&lt;Regelungszeit!$W$17,Regelungszeit!$X$16,IF(($AH179+AU$15)&lt;Regelungszeit!$W$18,Regelungszeit!$X$17,IF(($AH179+AU$15)&lt;Regelungszeit!$W$19,Regelungszeit!$X$18,IF(($AH179+AU$15)&lt;Regelungszeit!$W$20,Regelungszeit!$X$19,IF(($AH179+AU$15)&lt;Regelungszeit!$W$21,Regelungszeit!$X$20,IF(($AH179+AU$15)&lt;Regelungszeit!$W$22,Regelungszeit!$X$21,IF(($AH179+AU$15)&lt;Regelungszeit!$W$23,Regelungszeit!$X$22,Regelungszeit!$X$23)))))))))</f>
        <v>#N/A</v>
      </c>
      <c r="AV179" s="81" t="e">
        <f>IF(($AH179+AV$15)&lt;Regelungszeit!$W$15,Regelungszeit!$X$14,IF(($AH179+AV$15)&lt;Regelungszeit!$W$16,Regelungszeit!$X$15,IF(($AH179+AV$15)&lt;Regelungszeit!$W$17,Regelungszeit!$X$16,IF(($AH179+AV$15)&lt;Regelungszeit!$W$18,Regelungszeit!$X$17,IF(($AH179+AV$15)&lt;Regelungszeit!$W$19,Regelungszeit!$X$18,IF(($AH179+AV$15)&lt;Regelungszeit!$W$20,Regelungszeit!$X$19,IF(($AH179+AV$15)&lt;Regelungszeit!$W$21,Regelungszeit!$X$20,IF(($AH179+AV$15)&lt;Regelungszeit!$W$22,Regelungszeit!$X$21,IF(($AH179+AV$15)&lt;Regelungszeit!$W$23,Regelungszeit!$X$22,Regelungszeit!$X$23)))))))))</f>
        <v>#N/A</v>
      </c>
      <c r="AW179" s="81" t="e">
        <f>IF(($AH179+AW$15)&lt;Regelungszeit!$W$15,Regelungszeit!$X$14,IF(($AH179+AW$15)&lt;Regelungszeit!$W$16,Regelungszeit!$X$15,IF(($AH179+AW$15)&lt;Regelungszeit!$W$17,Regelungszeit!$X$16,IF(($AH179+AW$15)&lt;Regelungszeit!$W$18,Regelungszeit!$X$17,IF(($AH179+AW$15)&lt;Regelungszeit!$W$19,Regelungszeit!$X$18,IF(($AH179+AW$15)&lt;Regelungszeit!$W$20,Regelungszeit!$X$19,IF(($AH179+AW$15)&lt;Regelungszeit!$W$21,Regelungszeit!$X$20,IF(($AH179+AW$15)&lt;Regelungszeit!$W$22,Regelungszeit!$X$21,IF(($AH179+AW$15)&lt;Regelungszeit!$W$23,Regelungszeit!$X$22,Regelungszeit!$X$23)))))))))</f>
        <v>#N/A</v>
      </c>
      <c r="AX179" s="82" t="e">
        <f t="shared" si="50"/>
        <v>#N/A</v>
      </c>
    </row>
    <row r="180" spans="1:50">
      <c r="A180" s="56" t="e">
        <f>IF(B180=Regelungszeit!$F$31,"Ende Regelung",IF(B180=Regelungszeit!$F$32,"Ende Hochfahrrampe",""))</f>
        <v>#N/A</v>
      </c>
      <c r="B180" s="57">
        <v>166</v>
      </c>
      <c r="C180" s="58" t="e">
        <f t="shared" si="51"/>
        <v>#N/A</v>
      </c>
      <c r="D180" s="59" t="e">
        <f t="shared" si="52"/>
        <v>#N/A</v>
      </c>
      <c r="E180" s="155"/>
      <c r="F180" s="247" t="e">
        <f>MATCH(INT(C180),Zuteilung!A:A,0)</f>
        <v>#N/A</v>
      </c>
      <c r="G180" s="61" t="e">
        <f>IF(OR(C180&lt;INDEX(Zuteilung!C:C,F180),C180&gt;INDEX(Zuteilung!D:D,F180)),FALSE,TRUE)</f>
        <v>#N/A</v>
      </c>
      <c r="H180" s="60" t="e">
        <f>IF(B180&lt;=Regelungszeit!$F$32,H179+Regelungszeit!$F$28,"")</f>
        <v>#N/A</v>
      </c>
      <c r="I180" s="60"/>
      <c r="J180" s="60"/>
      <c r="K180" s="60"/>
      <c r="L180" s="61" t="e">
        <f t="shared" si="53"/>
        <v>#N/A</v>
      </c>
      <c r="M180" s="106" t="e">
        <f t="shared" si="55"/>
        <v>#N/A</v>
      </c>
      <c r="N180" s="61" t="e">
        <f>IF(M180="","",IF(M180=1,0,IF(M180=1,0,#REF!*M180)))</f>
        <v>#N/A</v>
      </c>
      <c r="O180" s="252">
        <f t="shared" si="47"/>
        <v>0</v>
      </c>
      <c r="P180" s="63">
        <f>IF(O180="","",O180*(Dateneingabe!$G$10/100))</f>
        <v>0</v>
      </c>
      <c r="Q180" s="63">
        <f t="shared" si="48"/>
        <v>0</v>
      </c>
      <c r="R180" s="63" t="e">
        <f>IF(C180="","",IF(Dateneingabe!$G$17&lt;40909,Zeitreihe!P180,Zeitreihe!Q180))</f>
        <v>#N/A</v>
      </c>
      <c r="S180" s="68" t="str">
        <f>IF($T$14=0,"",IF(H180="","",IF(E180="","Ist-Arbeit fehlt",IF(L180&gt;Dateneingabe!$G$8,"Ist-Arbeit unplausibel",""))))</f>
        <v/>
      </c>
      <c r="T180" s="30">
        <f t="shared" si="54"/>
        <v>0</v>
      </c>
      <c r="U180" s="30">
        <f t="shared" si="44"/>
        <v>0</v>
      </c>
      <c r="X180" s="80"/>
      <c r="Y180" s="79"/>
      <c r="Z180" s="81"/>
      <c r="AA180" s="81"/>
      <c r="AB180" s="81"/>
      <c r="AC180" s="81"/>
      <c r="AD180" s="81"/>
      <c r="AE180" s="81"/>
      <c r="AF180" s="30" t="e">
        <f t="shared" si="56"/>
        <v>#N/A</v>
      </c>
      <c r="AG180" s="80" t="e">
        <f t="shared" si="49"/>
        <v>#N/A</v>
      </c>
      <c r="AH180" s="79" t="e">
        <f t="shared" si="57"/>
        <v>#N/A</v>
      </c>
      <c r="AI180" s="81" t="e">
        <f>IF(($AH180+AI$15)&lt;Regelungszeit!$W$15,Regelungszeit!$X$14,IF(($AH180+AI$15)&lt;Regelungszeit!$W$16,Regelungszeit!$X$15,IF(($AH180+AI$15)&lt;Regelungszeit!$W$17,Regelungszeit!$X$16,IF(($AH180+AI$15)&lt;Regelungszeit!$W$18,Regelungszeit!$X$17,IF(($AH180+AI$15)&lt;Regelungszeit!$W$19,Regelungszeit!$X$18,IF(($AH180+AI$15)&lt;Regelungszeit!$W$20,Regelungszeit!$X$19,IF(($AH180+AI$15)&lt;Regelungszeit!$W$21,Regelungszeit!$X$20,IF(($AH180+AI$15)&lt;Regelungszeit!$W$22,Regelungszeit!$X$21,IF(($AH180+AI$15)&lt;Regelungszeit!$W$23,Regelungszeit!$X$22,Regelungszeit!$X$23)))))))))</f>
        <v>#N/A</v>
      </c>
      <c r="AJ180" s="81" t="e">
        <f>IF(($AH180+AJ$15)&lt;Regelungszeit!$W$15,Regelungszeit!$X$14,IF(($AH180+AJ$15)&lt;Regelungszeit!$W$16,Regelungszeit!$X$15,IF(($AH180+AJ$15)&lt;Regelungszeit!$W$17,Regelungszeit!$X$16,IF(($AH180+AJ$15)&lt;Regelungszeit!$W$18,Regelungszeit!$X$17,IF(($AH180+AJ$15)&lt;Regelungszeit!$W$19,Regelungszeit!$X$18,IF(($AH180+AJ$15)&lt;Regelungszeit!$W$20,Regelungszeit!$X$19,IF(($AH180+AJ$15)&lt;Regelungszeit!$W$21,Regelungszeit!$X$20,IF(($AH180+AJ$15)&lt;Regelungszeit!$W$22,Regelungszeit!$X$21,IF(($AH180+AJ$15)&lt;Regelungszeit!$W$23,Regelungszeit!$X$22,Regelungszeit!$X$23)))))))))</f>
        <v>#N/A</v>
      </c>
      <c r="AK180" s="81" t="e">
        <f>IF(($AH180+AK$15)&lt;Regelungszeit!$W$15,Regelungszeit!$X$14,IF(($AH180+AK$15)&lt;Regelungszeit!$W$16,Regelungszeit!$X$15,IF(($AH180+AK$15)&lt;Regelungszeit!$W$17,Regelungszeit!$X$16,IF(($AH180+AK$15)&lt;Regelungszeit!$W$18,Regelungszeit!$X$17,IF(($AH180+AK$15)&lt;Regelungszeit!$W$19,Regelungszeit!$X$18,IF(($AH180+AK$15)&lt;Regelungszeit!$W$20,Regelungszeit!$X$19,IF(($AH180+AK$15)&lt;Regelungszeit!$W$21,Regelungszeit!$X$20,IF(($AH180+AK$15)&lt;Regelungszeit!$W$22,Regelungszeit!$X$21,IF(($AH180+AK$15)&lt;Regelungszeit!$W$23,Regelungszeit!$X$22,Regelungszeit!$X$23)))))))))</f>
        <v>#N/A</v>
      </c>
      <c r="AL180" s="81" t="e">
        <f>IF(($AH180+AL$15)&lt;Regelungszeit!$W$15,Regelungszeit!$X$14,IF(($AH180+AL$15)&lt;Regelungszeit!$W$16,Regelungszeit!$X$15,IF(($AH180+AL$15)&lt;Regelungszeit!$W$17,Regelungszeit!$X$16,IF(($AH180+AL$15)&lt;Regelungszeit!$W$18,Regelungszeit!$X$17,IF(($AH180+AL$15)&lt;Regelungszeit!$W$19,Regelungszeit!$X$18,IF(($AH180+AL$15)&lt;Regelungszeit!$W$20,Regelungszeit!$X$19,IF(($AH180+AL$15)&lt;Regelungszeit!$W$21,Regelungszeit!$X$20,IF(($AH180+AL$15)&lt;Regelungszeit!$W$22,Regelungszeit!$X$21,IF(($AH180+AL$15)&lt;Regelungszeit!$W$23,Regelungszeit!$X$22,Regelungszeit!$X$23)))))))))</f>
        <v>#N/A</v>
      </c>
      <c r="AM180" s="81" t="e">
        <f>IF(($AH180+AM$15)&lt;Regelungszeit!$W$15,Regelungszeit!$X$14,IF(($AH180+AM$15)&lt;Regelungszeit!$W$16,Regelungszeit!$X$15,IF(($AH180+AM$15)&lt;Regelungszeit!$W$17,Regelungszeit!$X$16,IF(($AH180+AM$15)&lt;Regelungszeit!$W$18,Regelungszeit!$X$17,IF(($AH180+AM$15)&lt;Regelungszeit!$W$19,Regelungszeit!$X$18,IF(($AH180+AM$15)&lt;Regelungszeit!$W$20,Regelungszeit!$X$19,IF(($AH180+AM$15)&lt;Regelungszeit!$W$21,Regelungszeit!$X$20,IF(($AH180+AM$15)&lt;Regelungszeit!$W$22,Regelungszeit!$X$21,IF(($AH180+AM$15)&lt;Regelungszeit!$W$23,Regelungszeit!$X$22,Regelungszeit!$X$23)))))))))</f>
        <v>#N/A</v>
      </c>
      <c r="AN180" s="81" t="e">
        <f>IF(($AH180+AN$15)&lt;Regelungszeit!$W$15,Regelungszeit!$X$14,IF(($AH180+AN$15)&lt;Regelungszeit!$W$16,Regelungszeit!$X$15,IF(($AH180+AN$15)&lt;Regelungszeit!$W$17,Regelungszeit!$X$16,IF(($AH180+AN$15)&lt;Regelungszeit!$W$18,Regelungszeit!$X$17,IF(($AH180+AN$15)&lt;Regelungszeit!$W$19,Regelungszeit!$X$18,IF(($AH180+AN$15)&lt;Regelungszeit!$W$20,Regelungszeit!$X$19,IF(($AH180+AN$15)&lt;Regelungszeit!$W$21,Regelungszeit!$X$20,IF(($AH180+AN$15)&lt;Regelungszeit!$W$22,Regelungszeit!$X$21,IF(($AH180+AN$15)&lt;Regelungszeit!$W$23,Regelungszeit!$X$22,Regelungszeit!$X$23)))))))))</f>
        <v>#N/A</v>
      </c>
      <c r="AO180" s="81" t="e">
        <f>IF(($AH180+AO$15)&lt;Regelungszeit!$W$15,Regelungszeit!$X$14,IF(($AH180+AO$15)&lt;Regelungszeit!$W$16,Regelungszeit!$X$15,IF(($AH180+AO$15)&lt;Regelungszeit!$W$17,Regelungszeit!$X$16,IF(($AH180+AO$15)&lt;Regelungszeit!$W$18,Regelungszeit!$X$17,IF(($AH180+AO$15)&lt;Regelungszeit!$W$19,Regelungszeit!$X$18,IF(($AH180+AO$15)&lt;Regelungszeit!$W$20,Regelungszeit!$X$19,IF(($AH180+AO$15)&lt;Regelungszeit!$W$21,Regelungszeit!$X$20,IF(($AH180+AO$15)&lt;Regelungszeit!$W$22,Regelungszeit!$X$21,IF(($AH180+AO$15)&lt;Regelungszeit!$W$23,Regelungszeit!$X$22,Regelungszeit!$X$23)))))))))</f>
        <v>#N/A</v>
      </c>
      <c r="AP180" s="81" t="e">
        <f>IF(($AH180+AP$15)&lt;Regelungszeit!$W$15,Regelungszeit!$X$14,IF(($AH180+AP$15)&lt;Regelungszeit!$W$16,Regelungszeit!$X$15,IF(($AH180+AP$15)&lt;Regelungszeit!$W$17,Regelungszeit!$X$16,IF(($AH180+AP$15)&lt;Regelungszeit!$W$18,Regelungszeit!$X$17,IF(($AH180+AP$15)&lt;Regelungszeit!$W$19,Regelungszeit!$X$18,IF(($AH180+AP$15)&lt;Regelungszeit!$W$20,Regelungszeit!$X$19,IF(($AH180+AP$15)&lt;Regelungszeit!$W$21,Regelungszeit!$X$20,IF(($AH180+AP$15)&lt;Regelungszeit!$W$22,Regelungszeit!$X$21,IF(($AH180+AP$15)&lt;Regelungszeit!$W$23,Regelungszeit!$X$22,Regelungszeit!$X$23)))))))))</f>
        <v>#N/A</v>
      </c>
      <c r="AQ180" s="81" t="e">
        <f>IF(($AH180+AQ$15)&lt;Regelungszeit!$W$15,Regelungszeit!$X$14,IF(($AH180+AQ$15)&lt;Regelungszeit!$W$16,Regelungszeit!$X$15,IF(($AH180+AQ$15)&lt;Regelungszeit!$W$17,Regelungszeit!$X$16,IF(($AH180+AQ$15)&lt;Regelungszeit!$W$18,Regelungszeit!$X$17,IF(($AH180+AQ$15)&lt;Regelungszeit!$W$19,Regelungszeit!$X$18,IF(($AH180+AQ$15)&lt;Regelungszeit!$W$20,Regelungszeit!$X$19,IF(($AH180+AQ$15)&lt;Regelungszeit!$W$21,Regelungszeit!$X$20,IF(($AH180+AQ$15)&lt;Regelungszeit!$W$22,Regelungszeit!$X$21,IF(($AH180+AQ$15)&lt;Regelungszeit!$W$23,Regelungszeit!$X$22,Regelungszeit!$X$23)))))))))</f>
        <v>#N/A</v>
      </c>
      <c r="AR180" s="81" t="e">
        <f>IF(($AH180+AR$15)&lt;Regelungszeit!$W$15,Regelungszeit!$X$14,IF(($AH180+AR$15)&lt;Regelungszeit!$W$16,Regelungszeit!$X$15,IF(($AH180+AR$15)&lt;Regelungszeit!$W$17,Regelungszeit!$X$16,IF(($AH180+AR$15)&lt;Regelungszeit!$W$18,Regelungszeit!$X$17,IF(($AH180+AR$15)&lt;Regelungszeit!$W$19,Regelungszeit!$X$18,IF(($AH180+AR$15)&lt;Regelungszeit!$W$20,Regelungszeit!$X$19,IF(($AH180+AR$15)&lt;Regelungszeit!$W$21,Regelungszeit!$X$20,IF(($AH180+AR$15)&lt;Regelungszeit!$W$22,Regelungszeit!$X$21,IF(($AH180+AR$15)&lt;Regelungszeit!$W$23,Regelungszeit!$X$22,Regelungszeit!$X$23)))))))))</f>
        <v>#N/A</v>
      </c>
      <c r="AS180" s="81" t="e">
        <f>IF(($AH180+AS$15)&lt;Regelungszeit!$W$15,Regelungszeit!$X$14,IF(($AH180+AS$15)&lt;Regelungszeit!$W$16,Regelungszeit!$X$15,IF(($AH180+AS$15)&lt;Regelungszeit!$W$17,Regelungszeit!$X$16,IF(($AH180+AS$15)&lt;Regelungszeit!$W$18,Regelungszeit!$X$17,IF(($AH180+AS$15)&lt;Regelungszeit!$W$19,Regelungszeit!$X$18,IF(($AH180+AS$15)&lt;Regelungszeit!$W$20,Regelungszeit!$X$19,IF(($AH180+AS$15)&lt;Regelungszeit!$W$21,Regelungszeit!$X$20,IF(($AH180+AS$15)&lt;Regelungszeit!$W$22,Regelungszeit!$X$21,IF(($AH180+AS$15)&lt;Regelungszeit!$W$23,Regelungszeit!$X$22,Regelungszeit!$X$23)))))))))</f>
        <v>#N/A</v>
      </c>
      <c r="AT180" s="81" t="e">
        <f>IF(($AH180+AT$15)&lt;Regelungszeit!$W$15,Regelungszeit!$X$14,IF(($AH180+AT$15)&lt;Regelungszeit!$W$16,Regelungszeit!$X$15,IF(($AH180+AT$15)&lt;Regelungszeit!$W$17,Regelungszeit!$X$16,IF(($AH180+AT$15)&lt;Regelungszeit!$W$18,Regelungszeit!$X$17,IF(($AH180+AT$15)&lt;Regelungszeit!$W$19,Regelungszeit!$X$18,IF(($AH180+AT$15)&lt;Regelungszeit!$W$20,Regelungszeit!$X$19,IF(($AH180+AT$15)&lt;Regelungszeit!$W$21,Regelungszeit!$X$20,IF(($AH180+AT$15)&lt;Regelungszeit!$W$22,Regelungszeit!$X$21,IF(($AH180+AT$15)&lt;Regelungszeit!$W$23,Regelungszeit!$X$22,Regelungszeit!$X$23)))))))))</f>
        <v>#N/A</v>
      </c>
      <c r="AU180" s="81" t="e">
        <f>IF(($AH180+AU$15)&lt;Regelungszeit!$W$15,Regelungszeit!$X$14,IF(($AH180+AU$15)&lt;Regelungszeit!$W$16,Regelungszeit!$X$15,IF(($AH180+AU$15)&lt;Regelungszeit!$W$17,Regelungszeit!$X$16,IF(($AH180+AU$15)&lt;Regelungszeit!$W$18,Regelungszeit!$X$17,IF(($AH180+AU$15)&lt;Regelungszeit!$W$19,Regelungszeit!$X$18,IF(($AH180+AU$15)&lt;Regelungszeit!$W$20,Regelungszeit!$X$19,IF(($AH180+AU$15)&lt;Regelungszeit!$W$21,Regelungszeit!$X$20,IF(($AH180+AU$15)&lt;Regelungszeit!$W$22,Regelungszeit!$X$21,IF(($AH180+AU$15)&lt;Regelungszeit!$W$23,Regelungszeit!$X$22,Regelungszeit!$X$23)))))))))</f>
        <v>#N/A</v>
      </c>
      <c r="AV180" s="81" t="e">
        <f>IF(($AH180+AV$15)&lt;Regelungszeit!$W$15,Regelungszeit!$X$14,IF(($AH180+AV$15)&lt;Regelungszeit!$W$16,Regelungszeit!$X$15,IF(($AH180+AV$15)&lt;Regelungszeit!$W$17,Regelungszeit!$X$16,IF(($AH180+AV$15)&lt;Regelungszeit!$W$18,Regelungszeit!$X$17,IF(($AH180+AV$15)&lt;Regelungszeit!$W$19,Regelungszeit!$X$18,IF(($AH180+AV$15)&lt;Regelungszeit!$W$20,Regelungszeit!$X$19,IF(($AH180+AV$15)&lt;Regelungszeit!$W$21,Regelungszeit!$X$20,IF(($AH180+AV$15)&lt;Regelungszeit!$W$22,Regelungszeit!$X$21,IF(($AH180+AV$15)&lt;Regelungszeit!$W$23,Regelungszeit!$X$22,Regelungszeit!$X$23)))))))))</f>
        <v>#N/A</v>
      </c>
      <c r="AW180" s="81" t="e">
        <f>IF(($AH180+AW$15)&lt;Regelungszeit!$W$15,Regelungszeit!$X$14,IF(($AH180+AW$15)&lt;Regelungszeit!$W$16,Regelungszeit!$X$15,IF(($AH180+AW$15)&lt;Regelungszeit!$W$17,Regelungszeit!$X$16,IF(($AH180+AW$15)&lt;Regelungszeit!$W$18,Regelungszeit!$X$17,IF(($AH180+AW$15)&lt;Regelungszeit!$W$19,Regelungszeit!$X$18,IF(($AH180+AW$15)&lt;Regelungszeit!$W$20,Regelungszeit!$X$19,IF(($AH180+AW$15)&lt;Regelungszeit!$W$21,Regelungszeit!$X$20,IF(($AH180+AW$15)&lt;Regelungszeit!$W$22,Regelungszeit!$X$21,IF(($AH180+AW$15)&lt;Regelungszeit!$W$23,Regelungszeit!$X$22,Regelungszeit!$X$23)))))))))</f>
        <v>#N/A</v>
      </c>
      <c r="AX180" s="82" t="e">
        <f t="shared" si="50"/>
        <v>#N/A</v>
      </c>
    </row>
    <row r="181" spans="1:50">
      <c r="A181" s="56" t="e">
        <f>IF(B181=Regelungszeit!$F$31,"Ende Regelung",IF(B181=Regelungszeit!$F$32,"Ende Hochfahrrampe",""))</f>
        <v>#N/A</v>
      </c>
      <c r="B181" s="57">
        <v>167</v>
      </c>
      <c r="C181" s="58" t="e">
        <f t="shared" si="51"/>
        <v>#N/A</v>
      </c>
      <c r="D181" s="59" t="e">
        <f t="shared" si="52"/>
        <v>#N/A</v>
      </c>
      <c r="E181" s="155"/>
      <c r="F181" s="247" t="e">
        <f>MATCH(INT(C181),Zuteilung!A:A,0)</f>
        <v>#N/A</v>
      </c>
      <c r="G181" s="61" t="e">
        <f>IF(OR(C181&lt;INDEX(Zuteilung!C:C,F181),C181&gt;INDEX(Zuteilung!D:D,F181)),FALSE,TRUE)</f>
        <v>#N/A</v>
      </c>
      <c r="H181" s="60" t="e">
        <f>IF(B181&lt;=Regelungszeit!$F$32,H180+Regelungszeit!$F$28,"")</f>
        <v>#N/A</v>
      </c>
      <c r="I181" s="60"/>
      <c r="J181" s="60"/>
      <c r="K181" s="60"/>
      <c r="L181" s="61" t="e">
        <f t="shared" si="53"/>
        <v>#N/A</v>
      </c>
      <c r="M181" s="106" t="e">
        <f t="shared" si="55"/>
        <v>#N/A</v>
      </c>
      <c r="N181" s="61" t="e">
        <f>IF(M181="","",IF(M181=1,0,IF(M181=1,0,#REF!*M181)))</f>
        <v>#N/A</v>
      </c>
      <c r="O181" s="252">
        <f t="shared" si="47"/>
        <v>0</v>
      </c>
      <c r="P181" s="63">
        <f>IF(O181="","",O181*(Dateneingabe!$G$10/100))</f>
        <v>0</v>
      </c>
      <c r="Q181" s="63">
        <f t="shared" si="48"/>
        <v>0</v>
      </c>
      <c r="R181" s="63" t="e">
        <f>IF(C181="","",IF(Dateneingabe!$G$17&lt;40909,Zeitreihe!P181,Zeitreihe!Q181))</f>
        <v>#N/A</v>
      </c>
      <c r="S181" s="68" t="str">
        <f>IF($T$14=0,"",IF(H181="","",IF(E181="","Ist-Arbeit fehlt",IF(L181&gt;Dateneingabe!$G$8,"Ist-Arbeit unplausibel",""))))</f>
        <v/>
      </c>
      <c r="T181" s="30">
        <f t="shared" si="54"/>
        <v>0</v>
      </c>
      <c r="U181" s="30">
        <f t="shared" si="44"/>
        <v>0</v>
      </c>
      <c r="X181" s="80"/>
      <c r="Y181" s="79"/>
      <c r="Z181" s="81"/>
      <c r="AA181" s="81"/>
      <c r="AB181" s="81"/>
      <c r="AC181" s="81"/>
      <c r="AD181" s="81"/>
      <c r="AE181" s="81"/>
      <c r="AF181" s="30" t="e">
        <f t="shared" si="56"/>
        <v>#N/A</v>
      </c>
      <c r="AG181" s="80" t="e">
        <f t="shared" si="49"/>
        <v>#N/A</v>
      </c>
      <c r="AH181" s="79" t="e">
        <f t="shared" si="57"/>
        <v>#N/A</v>
      </c>
      <c r="AI181" s="81" t="e">
        <f>IF(($AH181+AI$15)&lt;Regelungszeit!$W$15,Regelungszeit!$X$14,IF(($AH181+AI$15)&lt;Regelungszeit!$W$16,Regelungszeit!$X$15,IF(($AH181+AI$15)&lt;Regelungszeit!$W$17,Regelungszeit!$X$16,IF(($AH181+AI$15)&lt;Regelungszeit!$W$18,Regelungszeit!$X$17,IF(($AH181+AI$15)&lt;Regelungszeit!$W$19,Regelungszeit!$X$18,IF(($AH181+AI$15)&lt;Regelungszeit!$W$20,Regelungszeit!$X$19,IF(($AH181+AI$15)&lt;Regelungszeit!$W$21,Regelungszeit!$X$20,IF(($AH181+AI$15)&lt;Regelungszeit!$W$22,Regelungszeit!$X$21,IF(($AH181+AI$15)&lt;Regelungszeit!$W$23,Regelungszeit!$X$22,Regelungszeit!$X$23)))))))))</f>
        <v>#N/A</v>
      </c>
      <c r="AJ181" s="81" t="e">
        <f>IF(($AH181+AJ$15)&lt;Regelungszeit!$W$15,Regelungszeit!$X$14,IF(($AH181+AJ$15)&lt;Regelungszeit!$W$16,Regelungszeit!$X$15,IF(($AH181+AJ$15)&lt;Regelungszeit!$W$17,Regelungszeit!$X$16,IF(($AH181+AJ$15)&lt;Regelungszeit!$W$18,Regelungszeit!$X$17,IF(($AH181+AJ$15)&lt;Regelungszeit!$W$19,Regelungszeit!$X$18,IF(($AH181+AJ$15)&lt;Regelungszeit!$W$20,Regelungszeit!$X$19,IF(($AH181+AJ$15)&lt;Regelungszeit!$W$21,Regelungszeit!$X$20,IF(($AH181+AJ$15)&lt;Regelungszeit!$W$22,Regelungszeit!$X$21,IF(($AH181+AJ$15)&lt;Regelungszeit!$W$23,Regelungszeit!$X$22,Regelungszeit!$X$23)))))))))</f>
        <v>#N/A</v>
      </c>
      <c r="AK181" s="81" t="e">
        <f>IF(($AH181+AK$15)&lt;Regelungszeit!$W$15,Regelungszeit!$X$14,IF(($AH181+AK$15)&lt;Regelungszeit!$W$16,Regelungszeit!$X$15,IF(($AH181+AK$15)&lt;Regelungszeit!$W$17,Regelungszeit!$X$16,IF(($AH181+AK$15)&lt;Regelungszeit!$W$18,Regelungszeit!$X$17,IF(($AH181+AK$15)&lt;Regelungszeit!$W$19,Regelungszeit!$X$18,IF(($AH181+AK$15)&lt;Regelungszeit!$W$20,Regelungszeit!$X$19,IF(($AH181+AK$15)&lt;Regelungszeit!$W$21,Regelungszeit!$X$20,IF(($AH181+AK$15)&lt;Regelungszeit!$W$22,Regelungszeit!$X$21,IF(($AH181+AK$15)&lt;Regelungszeit!$W$23,Regelungszeit!$X$22,Regelungszeit!$X$23)))))))))</f>
        <v>#N/A</v>
      </c>
      <c r="AL181" s="81" t="e">
        <f>IF(($AH181+AL$15)&lt;Regelungszeit!$W$15,Regelungszeit!$X$14,IF(($AH181+AL$15)&lt;Regelungszeit!$W$16,Regelungszeit!$X$15,IF(($AH181+AL$15)&lt;Regelungszeit!$W$17,Regelungszeit!$X$16,IF(($AH181+AL$15)&lt;Regelungszeit!$W$18,Regelungszeit!$X$17,IF(($AH181+AL$15)&lt;Regelungszeit!$W$19,Regelungszeit!$X$18,IF(($AH181+AL$15)&lt;Regelungszeit!$W$20,Regelungszeit!$X$19,IF(($AH181+AL$15)&lt;Regelungszeit!$W$21,Regelungszeit!$X$20,IF(($AH181+AL$15)&lt;Regelungszeit!$W$22,Regelungszeit!$X$21,IF(($AH181+AL$15)&lt;Regelungszeit!$W$23,Regelungszeit!$X$22,Regelungszeit!$X$23)))))))))</f>
        <v>#N/A</v>
      </c>
      <c r="AM181" s="81" t="e">
        <f>IF(($AH181+AM$15)&lt;Regelungszeit!$W$15,Regelungszeit!$X$14,IF(($AH181+AM$15)&lt;Regelungszeit!$W$16,Regelungszeit!$X$15,IF(($AH181+AM$15)&lt;Regelungszeit!$W$17,Regelungszeit!$X$16,IF(($AH181+AM$15)&lt;Regelungszeit!$W$18,Regelungszeit!$X$17,IF(($AH181+AM$15)&lt;Regelungszeit!$W$19,Regelungszeit!$X$18,IF(($AH181+AM$15)&lt;Regelungszeit!$W$20,Regelungszeit!$X$19,IF(($AH181+AM$15)&lt;Regelungszeit!$W$21,Regelungszeit!$X$20,IF(($AH181+AM$15)&lt;Regelungszeit!$W$22,Regelungszeit!$X$21,IF(($AH181+AM$15)&lt;Regelungszeit!$W$23,Regelungszeit!$X$22,Regelungszeit!$X$23)))))))))</f>
        <v>#N/A</v>
      </c>
      <c r="AN181" s="81" t="e">
        <f>IF(($AH181+AN$15)&lt;Regelungszeit!$W$15,Regelungszeit!$X$14,IF(($AH181+AN$15)&lt;Regelungszeit!$W$16,Regelungszeit!$X$15,IF(($AH181+AN$15)&lt;Regelungszeit!$W$17,Regelungszeit!$X$16,IF(($AH181+AN$15)&lt;Regelungszeit!$W$18,Regelungszeit!$X$17,IF(($AH181+AN$15)&lt;Regelungszeit!$W$19,Regelungszeit!$X$18,IF(($AH181+AN$15)&lt;Regelungszeit!$W$20,Regelungszeit!$X$19,IF(($AH181+AN$15)&lt;Regelungszeit!$W$21,Regelungszeit!$X$20,IF(($AH181+AN$15)&lt;Regelungszeit!$W$22,Regelungszeit!$X$21,IF(($AH181+AN$15)&lt;Regelungszeit!$W$23,Regelungszeit!$X$22,Regelungszeit!$X$23)))))))))</f>
        <v>#N/A</v>
      </c>
      <c r="AO181" s="81" t="e">
        <f>IF(($AH181+AO$15)&lt;Regelungszeit!$W$15,Regelungszeit!$X$14,IF(($AH181+AO$15)&lt;Regelungszeit!$W$16,Regelungszeit!$X$15,IF(($AH181+AO$15)&lt;Regelungszeit!$W$17,Regelungszeit!$X$16,IF(($AH181+AO$15)&lt;Regelungszeit!$W$18,Regelungszeit!$X$17,IF(($AH181+AO$15)&lt;Regelungszeit!$W$19,Regelungszeit!$X$18,IF(($AH181+AO$15)&lt;Regelungszeit!$W$20,Regelungszeit!$X$19,IF(($AH181+AO$15)&lt;Regelungszeit!$W$21,Regelungszeit!$X$20,IF(($AH181+AO$15)&lt;Regelungszeit!$W$22,Regelungszeit!$X$21,IF(($AH181+AO$15)&lt;Regelungszeit!$W$23,Regelungszeit!$X$22,Regelungszeit!$X$23)))))))))</f>
        <v>#N/A</v>
      </c>
      <c r="AP181" s="81" t="e">
        <f>IF(($AH181+AP$15)&lt;Regelungszeit!$W$15,Regelungszeit!$X$14,IF(($AH181+AP$15)&lt;Regelungszeit!$W$16,Regelungszeit!$X$15,IF(($AH181+AP$15)&lt;Regelungszeit!$W$17,Regelungszeit!$X$16,IF(($AH181+AP$15)&lt;Regelungszeit!$W$18,Regelungszeit!$X$17,IF(($AH181+AP$15)&lt;Regelungszeit!$W$19,Regelungszeit!$X$18,IF(($AH181+AP$15)&lt;Regelungszeit!$W$20,Regelungszeit!$X$19,IF(($AH181+AP$15)&lt;Regelungszeit!$W$21,Regelungszeit!$X$20,IF(($AH181+AP$15)&lt;Regelungszeit!$W$22,Regelungszeit!$X$21,IF(($AH181+AP$15)&lt;Regelungszeit!$W$23,Regelungszeit!$X$22,Regelungszeit!$X$23)))))))))</f>
        <v>#N/A</v>
      </c>
      <c r="AQ181" s="81" t="e">
        <f>IF(($AH181+AQ$15)&lt;Regelungszeit!$W$15,Regelungszeit!$X$14,IF(($AH181+AQ$15)&lt;Regelungszeit!$W$16,Regelungszeit!$X$15,IF(($AH181+AQ$15)&lt;Regelungszeit!$W$17,Regelungszeit!$X$16,IF(($AH181+AQ$15)&lt;Regelungszeit!$W$18,Regelungszeit!$X$17,IF(($AH181+AQ$15)&lt;Regelungszeit!$W$19,Regelungszeit!$X$18,IF(($AH181+AQ$15)&lt;Regelungszeit!$W$20,Regelungszeit!$X$19,IF(($AH181+AQ$15)&lt;Regelungszeit!$W$21,Regelungszeit!$X$20,IF(($AH181+AQ$15)&lt;Regelungszeit!$W$22,Regelungszeit!$X$21,IF(($AH181+AQ$15)&lt;Regelungszeit!$W$23,Regelungszeit!$X$22,Regelungszeit!$X$23)))))))))</f>
        <v>#N/A</v>
      </c>
      <c r="AR181" s="81" t="e">
        <f>IF(($AH181+AR$15)&lt;Regelungszeit!$W$15,Regelungszeit!$X$14,IF(($AH181+AR$15)&lt;Regelungszeit!$W$16,Regelungszeit!$X$15,IF(($AH181+AR$15)&lt;Regelungszeit!$W$17,Regelungszeit!$X$16,IF(($AH181+AR$15)&lt;Regelungszeit!$W$18,Regelungszeit!$X$17,IF(($AH181+AR$15)&lt;Regelungszeit!$W$19,Regelungszeit!$X$18,IF(($AH181+AR$15)&lt;Regelungszeit!$W$20,Regelungszeit!$X$19,IF(($AH181+AR$15)&lt;Regelungszeit!$W$21,Regelungszeit!$X$20,IF(($AH181+AR$15)&lt;Regelungszeit!$W$22,Regelungszeit!$X$21,IF(($AH181+AR$15)&lt;Regelungszeit!$W$23,Regelungszeit!$X$22,Regelungszeit!$X$23)))))))))</f>
        <v>#N/A</v>
      </c>
      <c r="AS181" s="81" t="e">
        <f>IF(($AH181+AS$15)&lt;Regelungszeit!$W$15,Regelungszeit!$X$14,IF(($AH181+AS$15)&lt;Regelungszeit!$W$16,Regelungszeit!$X$15,IF(($AH181+AS$15)&lt;Regelungszeit!$W$17,Regelungszeit!$X$16,IF(($AH181+AS$15)&lt;Regelungszeit!$W$18,Regelungszeit!$X$17,IF(($AH181+AS$15)&lt;Regelungszeit!$W$19,Regelungszeit!$X$18,IF(($AH181+AS$15)&lt;Regelungszeit!$W$20,Regelungszeit!$X$19,IF(($AH181+AS$15)&lt;Regelungszeit!$W$21,Regelungszeit!$X$20,IF(($AH181+AS$15)&lt;Regelungszeit!$W$22,Regelungszeit!$X$21,IF(($AH181+AS$15)&lt;Regelungszeit!$W$23,Regelungszeit!$X$22,Regelungszeit!$X$23)))))))))</f>
        <v>#N/A</v>
      </c>
      <c r="AT181" s="81" t="e">
        <f>IF(($AH181+AT$15)&lt;Regelungszeit!$W$15,Regelungszeit!$X$14,IF(($AH181+AT$15)&lt;Regelungszeit!$W$16,Regelungszeit!$X$15,IF(($AH181+AT$15)&lt;Regelungszeit!$W$17,Regelungszeit!$X$16,IF(($AH181+AT$15)&lt;Regelungszeit!$W$18,Regelungszeit!$X$17,IF(($AH181+AT$15)&lt;Regelungszeit!$W$19,Regelungszeit!$X$18,IF(($AH181+AT$15)&lt;Regelungszeit!$W$20,Regelungszeit!$X$19,IF(($AH181+AT$15)&lt;Regelungszeit!$W$21,Regelungszeit!$X$20,IF(($AH181+AT$15)&lt;Regelungszeit!$W$22,Regelungszeit!$X$21,IF(($AH181+AT$15)&lt;Regelungszeit!$W$23,Regelungszeit!$X$22,Regelungszeit!$X$23)))))))))</f>
        <v>#N/A</v>
      </c>
      <c r="AU181" s="81" t="e">
        <f>IF(($AH181+AU$15)&lt;Regelungszeit!$W$15,Regelungszeit!$X$14,IF(($AH181+AU$15)&lt;Regelungszeit!$W$16,Regelungszeit!$X$15,IF(($AH181+AU$15)&lt;Regelungszeit!$W$17,Regelungszeit!$X$16,IF(($AH181+AU$15)&lt;Regelungszeit!$W$18,Regelungszeit!$X$17,IF(($AH181+AU$15)&lt;Regelungszeit!$W$19,Regelungszeit!$X$18,IF(($AH181+AU$15)&lt;Regelungszeit!$W$20,Regelungszeit!$X$19,IF(($AH181+AU$15)&lt;Regelungszeit!$W$21,Regelungszeit!$X$20,IF(($AH181+AU$15)&lt;Regelungszeit!$W$22,Regelungszeit!$X$21,IF(($AH181+AU$15)&lt;Regelungszeit!$W$23,Regelungszeit!$X$22,Regelungszeit!$X$23)))))))))</f>
        <v>#N/A</v>
      </c>
      <c r="AV181" s="81" t="e">
        <f>IF(($AH181+AV$15)&lt;Regelungszeit!$W$15,Regelungszeit!$X$14,IF(($AH181+AV$15)&lt;Regelungszeit!$W$16,Regelungszeit!$X$15,IF(($AH181+AV$15)&lt;Regelungszeit!$W$17,Regelungszeit!$X$16,IF(($AH181+AV$15)&lt;Regelungszeit!$W$18,Regelungszeit!$X$17,IF(($AH181+AV$15)&lt;Regelungszeit!$W$19,Regelungszeit!$X$18,IF(($AH181+AV$15)&lt;Regelungszeit!$W$20,Regelungszeit!$X$19,IF(($AH181+AV$15)&lt;Regelungszeit!$W$21,Regelungszeit!$X$20,IF(($AH181+AV$15)&lt;Regelungszeit!$W$22,Regelungszeit!$X$21,IF(($AH181+AV$15)&lt;Regelungszeit!$W$23,Regelungszeit!$X$22,Regelungszeit!$X$23)))))))))</f>
        <v>#N/A</v>
      </c>
      <c r="AW181" s="81" t="e">
        <f>IF(($AH181+AW$15)&lt;Regelungszeit!$W$15,Regelungszeit!$X$14,IF(($AH181+AW$15)&lt;Regelungszeit!$W$16,Regelungszeit!$X$15,IF(($AH181+AW$15)&lt;Regelungszeit!$W$17,Regelungszeit!$X$16,IF(($AH181+AW$15)&lt;Regelungszeit!$W$18,Regelungszeit!$X$17,IF(($AH181+AW$15)&lt;Regelungszeit!$W$19,Regelungszeit!$X$18,IF(($AH181+AW$15)&lt;Regelungszeit!$W$20,Regelungszeit!$X$19,IF(($AH181+AW$15)&lt;Regelungszeit!$W$21,Regelungszeit!$X$20,IF(($AH181+AW$15)&lt;Regelungszeit!$W$22,Regelungszeit!$X$21,IF(($AH181+AW$15)&lt;Regelungszeit!$W$23,Regelungszeit!$X$22,Regelungszeit!$X$23)))))))))</f>
        <v>#N/A</v>
      </c>
      <c r="AX181" s="82" t="e">
        <f t="shared" si="50"/>
        <v>#N/A</v>
      </c>
    </row>
    <row r="182" spans="1:50">
      <c r="A182" s="56" t="e">
        <f>IF(B182=Regelungszeit!$F$31,"Ende Regelung",IF(B182=Regelungszeit!$F$32,"Ende Hochfahrrampe",""))</f>
        <v>#N/A</v>
      </c>
      <c r="B182" s="57">
        <v>168</v>
      </c>
      <c r="C182" s="58" t="e">
        <f t="shared" si="51"/>
        <v>#N/A</v>
      </c>
      <c r="D182" s="59" t="e">
        <f t="shared" si="52"/>
        <v>#N/A</v>
      </c>
      <c r="E182" s="155"/>
      <c r="F182" s="247" t="e">
        <f>MATCH(INT(C182),Zuteilung!A:A,0)</f>
        <v>#N/A</v>
      </c>
      <c r="G182" s="61" t="e">
        <f>IF(OR(C182&lt;INDEX(Zuteilung!C:C,F182),C182&gt;INDEX(Zuteilung!D:D,F182)),FALSE,TRUE)</f>
        <v>#N/A</v>
      </c>
      <c r="H182" s="60" t="e">
        <f>IF(B182&lt;=Regelungszeit!$F$32,H181+Regelungszeit!$F$28,"")</f>
        <v>#N/A</v>
      </c>
      <c r="I182" s="60"/>
      <c r="J182" s="60"/>
      <c r="K182" s="60"/>
      <c r="L182" s="61" t="e">
        <f t="shared" si="53"/>
        <v>#N/A</v>
      </c>
      <c r="M182" s="106" t="e">
        <f t="shared" si="55"/>
        <v>#N/A</v>
      </c>
      <c r="N182" s="61" t="e">
        <f>IF(M182="","",IF(M182=1,0,IF(M182=1,0,#REF!*M182)))</f>
        <v>#N/A</v>
      </c>
      <c r="O182" s="252">
        <f t="shared" si="47"/>
        <v>0</v>
      </c>
      <c r="P182" s="63">
        <f>IF(O182="","",O182*(Dateneingabe!$G$10/100))</f>
        <v>0</v>
      </c>
      <c r="Q182" s="63">
        <f t="shared" si="48"/>
        <v>0</v>
      </c>
      <c r="R182" s="63" t="e">
        <f>IF(C182="","",IF(Dateneingabe!$G$17&lt;40909,Zeitreihe!P182,Zeitreihe!Q182))</f>
        <v>#N/A</v>
      </c>
      <c r="S182" s="68" t="str">
        <f>IF($T$14=0,"",IF(H182="","",IF(E182="","Ist-Arbeit fehlt",IF(L182&gt;Dateneingabe!$G$8,"Ist-Arbeit unplausibel",""))))</f>
        <v/>
      </c>
      <c r="T182" s="30">
        <f t="shared" si="54"/>
        <v>0</v>
      </c>
      <c r="U182" s="30">
        <f t="shared" si="44"/>
        <v>0</v>
      </c>
      <c r="X182" s="80"/>
      <c r="Y182" s="79"/>
      <c r="Z182" s="81"/>
      <c r="AA182" s="81"/>
      <c r="AB182" s="81"/>
      <c r="AC182" s="81"/>
      <c r="AD182" s="81"/>
      <c r="AE182" s="81"/>
      <c r="AF182" s="30" t="e">
        <f t="shared" si="56"/>
        <v>#N/A</v>
      </c>
      <c r="AG182" s="80" t="e">
        <f t="shared" si="49"/>
        <v>#N/A</v>
      </c>
      <c r="AH182" s="79" t="e">
        <f t="shared" si="57"/>
        <v>#N/A</v>
      </c>
      <c r="AI182" s="81" t="e">
        <f>IF(($AH182+AI$15)&lt;Regelungszeit!$W$15,Regelungszeit!$X$14,IF(($AH182+AI$15)&lt;Regelungszeit!$W$16,Regelungszeit!$X$15,IF(($AH182+AI$15)&lt;Regelungszeit!$W$17,Regelungszeit!$X$16,IF(($AH182+AI$15)&lt;Regelungszeit!$W$18,Regelungszeit!$X$17,IF(($AH182+AI$15)&lt;Regelungszeit!$W$19,Regelungszeit!$X$18,IF(($AH182+AI$15)&lt;Regelungszeit!$W$20,Regelungszeit!$X$19,IF(($AH182+AI$15)&lt;Regelungszeit!$W$21,Regelungszeit!$X$20,IF(($AH182+AI$15)&lt;Regelungszeit!$W$22,Regelungszeit!$X$21,IF(($AH182+AI$15)&lt;Regelungszeit!$W$23,Regelungszeit!$X$22,Regelungszeit!$X$23)))))))))</f>
        <v>#N/A</v>
      </c>
      <c r="AJ182" s="81" t="e">
        <f>IF(($AH182+AJ$15)&lt;Regelungszeit!$W$15,Regelungszeit!$X$14,IF(($AH182+AJ$15)&lt;Regelungszeit!$W$16,Regelungszeit!$X$15,IF(($AH182+AJ$15)&lt;Regelungszeit!$W$17,Regelungszeit!$X$16,IF(($AH182+AJ$15)&lt;Regelungszeit!$W$18,Regelungszeit!$X$17,IF(($AH182+AJ$15)&lt;Regelungszeit!$W$19,Regelungszeit!$X$18,IF(($AH182+AJ$15)&lt;Regelungszeit!$W$20,Regelungszeit!$X$19,IF(($AH182+AJ$15)&lt;Regelungszeit!$W$21,Regelungszeit!$X$20,IF(($AH182+AJ$15)&lt;Regelungszeit!$W$22,Regelungszeit!$X$21,IF(($AH182+AJ$15)&lt;Regelungszeit!$W$23,Regelungszeit!$X$22,Regelungszeit!$X$23)))))))))</f>
        <v>#N/A</v>
      </c>
      <c r="AK182" s="81" t="e">
        <f>IF(($AH182+AK$15)&lt;Regelungszeit!$W$15,Regelungszeit!$X$14,IF(($AH182+AK$15)&lt;Regelungszeit!$W$16,Regelungszeit!$X$15,IF(($AH182+AK$15)&lt;Regelungszeit!$W$17,Regelungszeit!$X$16,IF(($AH182+AK$15)&lt;Regelungszeit!$W$18,Regelungszeit!$X$17,IF(($AH182+AK$15)&lt;Regelungszeit!$W$19,Regelungszeit!$X$18,IF(($AH182+AK$15)&lt;Regelungszeit!$W$20,Regelungszeit!$X$19,IF(($AH182+AK$15)&lt;Regelungszeit!$W$21,Regelungszeit!$X$20,IF(($AH182+AK$15)&lt;Regelungszeit!$W$22,Regelungszeit!$X$21,IF(($AH182+AK$15)&lt;Regelungszeit!$W$23,Regelungszeit!$X$22,Regelungszeit!$X$23)))))))))</f>
        <v>#N/A</v>
      </c>
      <c r="AL182" s="81" t="e">
        <f>IF(($AH182+AL$15)&lt;Regelungszeit!$W$15,Regelungszeit!$X$14,IF(($AH182+AL$15)&lt;Regelungszeit!$W$16,Regelungszeit!$X$15,IF(($AH182+AL$15)&lt;Regelungszeit!$W$17,Regelungszeit!$X$16,IF(($AH182+AL$15)&lt;Regelungszeit!$W$18,Regelungszeit!$X$17,IF(($AH182+AL$15)&lt;Regelungszeit!$W$19,Regelungszeit!$X$18,IF(($AH182+AL$15)&lt;Regelungszeit!$W$20,Regelungszeit!$X$19,IF(($AH182+AL$15)&lt;Regelungszeit!$W$21,Regelungszeit!$X$20,IF(($AH182+AL$15)&lt;Regelungszeit!$W$22,Regelungszeit!$X$21,IF(($AH182+AL$15)&lt;Regelungszeit!$W$23,Regelungszeit!$X$22,Regelungszeit!$X$23)))))))))</f>
        <v>#N/A</v>
      </c>
      <c r="AM182" s="81" t="e">
        <f>IF(($AH182+AM$15)&lt;Regelungszeit!$W$15,Regelungszeit!$X$14,IF(($AH182+AM$15)&lt;Regelungszeit!$W$16,Regelungszeit!$X$15,IF(($AH182+AM$15)&lt;Regelungszeit!$W$17,Regelungszeit!$X$16,IF(($AH182+AM$15)&lt;Regelungszeit!$W$18,Regelungszeit!$X$17,IF(($AH182+AM$15)&lt;Regelungszeit!$W$19,Regelungszeit!$X$18,IF(($AH182+AM$15)&lt;Regelungszeit!$W$20,Regelungszeit!$X$19,IF(($AH182+AM$15)&lt;Regelungszeit!$W$21,Regelungszeit!$X$20,IF(($AH182+AM$15)&lt;Regelungszeit!$W$22,Regelungszeit!$X$21,IF(($AH182+AM$15)&lt;Regelungszeit!$W$23,Regelungszeit!$X$22,Regelungszeit!$X$23)))))))))</f>
        <v>#N/A</v>
      </c>
      <c r="AN182" s="81" t="e">
        <f>IF(($AH182+AN$15)&lt;Regelungszeit!$W$15,Regelungszeit!$X$14,IF(($AH182+AN$15)&lt;Regelungszeit!$W$16,Regelungszeit!$X$15,IF(($AH182+AN$15)&lt;Regelungszeit!$W$17,Regelungszeit!$X$16,IF(($AH182+AN$15)&lt;Regelungszeit!$W$18,Regelungszeit!$X$17,IF(($AH182+AN$15)&lt;Regelungszeit!$W$19,Regelungszeit!$X$18,IF(($AH182+AN$15)&lt;Regelungszeit!$W$20,Regelungszeit!$X$19,IF(($AH182+AN$15)&lt;Regelungszeit!$W$21,Regelungszeit!$X$20,IF(($AH182+AN$15)&lt;Regelungszeit!$W$22,Regelungszeit!$X$21,IF(($AH182+AN$15)&lt;Regelungszeit!$W$23,Regelungszeit!$X$22,Regelungszeit!$X$23)))))))))</f>
        <v>#N/A</v>
      </c>
      <c r="AO182" s="81" t="e">
        <f>IF(($AH182+AO$15)&lt;Regelungszeit!$W$15,Regelungszeit!$X$14,IF(($AH182+AO$15)&lt;Regelungszeit!$W$16,Regelungszeit!$X$15,IF(($AH182+AO$15)&lt;Regelungszeit!$W$17,Regelungszeit!$X$16,IF(($AH182+AO$15)&lt;Regelungszeit!$W$18,Regelungszeit!$X$17,IF(($AH182+AO$15)&lt;Regelungszeit!$W$19,Regelungszeit!$X$18,IF(($AH182+AO$15)&lt;Regelungszeit!$W$20,Regelungszeit!$X$19,IF(($AH182+AO$15)&lt;Regelungszeit!$W$21,Regelungszeit!$X$20,IF(($AH182+AO$15)&lt;Regelungszeit!$W$22,Regelungszeit!$X$21,IF(($AH182+AO$15)&lt;Regelungszeit!$W$23,Regelungszeit!$X$22,Regelungszeit!$X$23)))))))))</f>
        <v>#N/A</v>
      </c>
      <c r="AP182" s="81" t="e">
        <f>IF(($AH182+AP$15)&lt;Regelungszeit!$W$15,Regelungszeit!$X$14,IF(($AH182+AP$15)&lt;Regelungszeit!$W$16,Regelungszeit!$X$15,IF(($AH182+AP$15)&lt;Regelungszeit!$W$17,Regelungszeit!$X$16,IF(($AH182+AP$15)&lt;Regelungszeit!$W$18,Regelungszeit!$X$17,IF(($AH182+AP$15)&lt;Regelungszeit!$W$19,Regelungszeit!$X$18,IF(($AH182+AP$15)&lt;Regelungszeit!$W$20,Regelungszeit!$X$19,IF(($AH182+AP$15)&lt;Regelungszeit!$W$21,Regelungszeit!$X$20,IF(($AH182+AP$15)&lt;Regelungszeit!$W$22,Regelungszeit!$X$21,IF(($AH182+AP$15)&lt;Regelungszeit!$W$23,Regelungszeit!$X$22,Regelungszeit!$X$23)))))))))</f>
        <v>#N/A</v>
      </c>
      <c r="AQ182" s="81" t="e">
        <f>IF(($AH182+AQ$15)&lt;Regelungszeit!$W$15,Regelungszeit!$X$14,IF(($AH182+AQ$15)&lt;Regelungszeit!$W$16,Regelungszeit!$X$15,IF(($AH182+AQ$15)&lt;Regelungszeit!$W$17,Regelungszeit!$X$16,IF(($AH182+AQ$15)&lt;Regelungszeit!$W$18,Regelungszeit!$X$17,IF(($AH182+AQ$15)&lt;Regelungszeit!$W$19,Regelungszeit!$X$18,IF(($AH182+AQ$15)&lt;Regelungszeit!$W$20,Regelungszeit!$X$19,IF(($AH182+AQ$15)&lt;Regelungszeit!$W$21,Regelungszeit!$X$20,IF(($AH182+AQ$15)&lt;Regelungszeit!$W$22,Regelungszeit!$X$21,IF(($AH182+AQ$15)&lt;Regelungszeit!$W$23,Regelungszeit!$X$22,Regelungszeit!$X$23)))))))))</f>
        <v>#N/A</v>
      </c>
      <c r="AR182" s="81" t="e">
        <f>IF(($AH182+AR$15)&lt;Regelungszeit!$W$15,Regelungszeit!$X$14,IF(($AH182+AR$15)&lt;Regelungszeit!$W$16,Regelungszeit!$X$15,IF(($AH182+AR$15)&lt;Regelungszeit!$W$17,Regelungszeit!$X$16,IF(($AH182+AR$15)&lt;Regelungszeit!$W$18,Regelungszeit!$X$17,IF(($AH182+AR$15)&lt;Regelungszeit!$W$19,Regelungszeit!$X$18,IF(($AH182+AR$15)&lt;Regelungszeit!$W$20,Regelungszeit!$X$19,IF(($AH182+AR$15)&lt;Regelungszeit!$W$21,Regelungszeit!$X$20,IF(($AH182+AR$15)&lt;Regelungszeit!$W$22,Regelungszeit!$X$21,IF(($AH182+AR$15)&lt;Regelungszeit!$W$23,Regelungszeit!$X$22,Regelungszeit!$X$23)))))))))</f>
        <v>#N/A</v>
      </c>
      <c r="AS182" s="81" t="e">
        <f>IF(($AH182+AS$15)&lt;Regelungszeit!$W$15,Regelungszeit!$X$14,IF(($AH182+AS$15)&lt;Regelungszeit!$W$16,Regelungszeit!$X$15,IF(($AH182+AS$15)&lt;Regelungszeit!$W$17,Regelungszeit!$X$16,IF(($AH182+AS$15)&lt;Regelungszeit!$W$18,Regelungszeit!$X$17,IF(($AH182+AS$15)&lt;Regelungszeit!$W$19,Regelungszeit!$X$18,IF(($AH182+AS$15)&lt;Regelungszeit!$W$20,Regelungszeit!$X$19,IF(($AH182+AS$15)&lt;Regelungszeit!$W$21,Regelungszeit!$X$20,IF(($AH182+AS$15)&lt;Regelungszeit!$W$22,Regelungszeit!$X$21,IF(($AH182+AS$15)&lt;Regelungszeit!$W$23,Regelungszeit!$X$22,Regelungszeit!$X$23)))))))))</f>
        <v>#N/A</v>
      </c>
      <c r="AT182" s="81" t="e">
        <f>IF(($AH182+AT$15)&lt;Regelungszeit!$W$15,Regelungszeit!$X$14,IF(($AH182+AT$15)&lt;Regelungszeit!$W$16,Regelungszeit!$X$15,IF(($AH182+AT$15)&lt;Regelungszeit!$W$17,Regelungszeit!$X$16,IF(($AH182+AT$15)&lt;Regelungszeit!$W$18,Regelungszeit!$X$17,IF(($AH182+AT$15)&lt;Regelungszeit!$W$19,Regelungszeit!$X$18,IF(($AH182+AT$15)&lt;Regelungszeit!$W$20,Regelungszeit!$X$19,IF(($AH182+AT$15)&lt;Regelungszeit!$W$21,Regelungszeit!$X$20,IF(($AH182+AT$15)&lt;Regelungszeit!$W$22,Regelungszeit!$X$21,IF(($AH182+AT$15)&lt;Regelungszeit!$W$23,Regelungszeit!$X$22,Regelungszeit!$X$23)))))))))</f>
        <v>#N/A</v>
      </c>
      <c r="AU182" s="81" t="e">
        <f>IF(($AH182+AU$15)&lt;Regelungszeit!$W$15,Regelungszeit!$X$14,IF(($AH182+AU$15)&lt;Regelungszeit!$W$16,Regelungszeit!$X$15,IF(($AH182+AU$15)&lt;Regelungszeit!$W$17,Regelungszeit!$X$16,IF(($AH182+AU$15)&lt;Regelungszeit!$W$18,Regelungszeit!$X$17,IF(($AH182+AU$15)&lt;Regelungszeit!$W$19,Regelungszeit!$X$18,IF(($AH182+AU$15)&lt;Regelungszeit!$W$20,Regelungszeit!$X$19,IF(($AH182+AU$15)&lt;Regelungszeit!$W$21,Regelungszeit!$X$20,IF(($AH182+AU$15)&lt;Regelungszeit!$W$22,Regelungszeit!$X$21,IF(($AH182+AU$15)&lt;Regelungszeit!$W$23,Regelungszeit!$X$22,Regelungszeit!$X$23)))))))))</f>
        <v>#N/A</v>
      </c>
      <c r="AV182" s="81" t="e">
        <f>IF(($AH182+AV$15)&lt;Regelungszeit!$W$15,Regelungszeit!$X$14,IF(($AH182+AV$15)&lt;Regelungszeit!$W$16,Regelungszeit!$X$15,IF(($AH182+AV$15)&lt;Regelungszeit!$W$17,Regelungszeit!$X$16,IF(($AH182+AV$15)&lt;Regelungszeit!$W$18,Regelungszeit!$X$17,IF(($AH182+AV$15)&lt;Regelungszeit!$W$19,Regelungszeit!$X$18,IF(($AH182+AV$15)&lt;Regelungszeit!$W$20,Regelungszeit!$X$19,IF(($AH182+AV$15)&lt;Regelungszeit!$W$21,Regelungszeit!$X$20,IF(($AH182+AV$15)&lt;Regelungszeit!$W$22,Regelungszeit!$X$21,IF(($AH182+AV$15)&lt;Regelungszeit!$W$23,Regelungszeit!$X$22,Regelungszeit!$X$23)))))))))</f>
        <v>#N/A</v>
      </c>
      <c r="AW182" s="81" t="e">
        <f>IF(($AH182+AW$15)&lt;Regelungszeit!$W$15,Regelungszeit!$X$14,IF(($AH182+AW$15)&lt;Regelungszeit!$W$16,Regelungszeit!$X$15,IF(($AH182+AW$15)&lt;Regelungszeit!$W$17,Regelungszeit!$X$16,IF(($AH182+AW$15)&lt;Regelungszeit!$W$18,Regelungszeit!$X$17,IF(($AH182+AW$15)&lt;Regelungszeit!$W$19,Regelungszeit!$X$18,IF(($AH182+AW$15)&lt;Regelungszeit!$W$20,Regelungszeit!$X$19,IF(($AH182+AW$15)&lt;Regelungszeit!$W$21,Regelungszeit!$X$20,IF(($AH182+AW$15)&lt;Regelungszeit!$W$22,Regelungszeit!$X$21,IF(($AH182+AW$15)&lt;Regelungszeit!$W$23,Regelungszeit!$X$22,Regelungszeit!$X$23)))))))))</f>
        <v>#N/A</v>
      </c>
      <c r="AX182" s="82" t="e">
        <f t="shared" si="50"/>
        <v>#N/A</v>
      </c>
    </row>
    <row r="183" spans="1:50">
      <c r="A183" s="56" t="e">
        <f>IF(B183=Regelungszeit!$F$31,"Ende Regelung",IF(B183=Regelungszeit!$F$32,"Ende Hochfahrrampe",""))</f>
        <v>#N/A</v>
      </c>
      <c r="B183" s="57">
        <v>169</v>
      </c>
      <c r="C183" s="58" t="e">
        <f t="shared" si="51"/>
        <v>#N/A</v>
      </c>
      <c r="D183" s="59" t="e">
        <f t="shared" si="52"/>
        <v>#N/A</v>
      </c>
      <c r="E183" s="155"/>
      <c r="F183" s="247" t="e">
        <f>MATCH(INT(C183),Zuteilung!A:A,0)</f>
        <v>#N/A</v>
      </c>
      <c r="G183" s="61" t="e">
        <f>IF(OR(C183&lt;INDEX(Zuteilung!C:C,F183),C183&gt;INDEX(Zuteilung!D:D,F183)),FALSE,TRUE)</f>
        <v>#N/A</v>
      </c>
      <c r="H183" s="60" t="e">
        <f>IF(B183&lt;=Regelungszeit!$F$32,H182+Regelungszeit!$F$28,"")</f>
        <v>#N/A</v>
      </c>
      <c r="I183" s="60"/>
      <c r="J183" s="60"/>
      <c r="K183" s="60"/>
      <c r="L183" s="61" t="e">
        <f t="shared" si="53"/>
        <v>#N/A</v>
      </c>
      <c r="M183" s="106" t="e">
        <f t="shared" si="55"/>
        <v>#N/A</v>
      </c>
      <c r="N183" s="61" t="e">
        <f>IF(M183="","",IF(M183=1,0,IF(M183=1,0,#REF!*M183)))</f>
        <v>#N/A</v>
      </c>
      <c r="O183" s="252">
        <f t="shared" si="47"/>
        <v>0</v>
      </c>
      <c r="P183" s="63">
        <f>IF(O183="","",O183*(Dateneingabe!$G$10/100))</f>
        <v>0</v>
      </c>
      <c r="Q183" s="63">
        <f t="shared" si="48"/>
        <v>0</v>
      </c>
      <c r="R183" s="63" t="e">
        <f>IF(C183="","",IF(Dateneingabe!$G$17&lt;40909,Zeitreihe!P183,Zeitreihe!Q183))</f>
        <v>#N/A</v>
      </c>
      <c r="S183" s="68" t="str">
        <f>IF($T$14=0,"",IF(H183="","",IF(E183="","Ist-Arbeit fehlt",IF(L183&gt;Dateneingabe!$G$8,"Ist-Arbeit unplausibel",""))))</f>
        <v/>
      </c>
      <c r="T183" s="30">
        <f t="shared" si="54"/>
        <v>0</v>
      </c>
      <c r="U183" s="30">
        <f t="shared" si="44"/>
        <v>0</v>
      </c>
      <c r="X183" s="80"/>
      <c r="Y183" s="79"/>
      <c r="Z183" s="81"/>
      <c r="AA183" s="81"/>
      <c r="AB183" s="81"/>
      <c r="AC183" s="81"/>
      <c r="AD183" s="81"/>
      <c r="AE183" s="81"/>
      <c r="AF183" s="30" t="e">
        <f t="shared" si="56"/>
        <v>#N/A</v>
      </c>
      <c r="AG183" s="80" t="e">
        <f t="shared" si="49"/>
        <v>#N/A</v>
      </c>
      <c r="AH183" s="79" t="e">
        <f t="shared" si="57"/>
        <v>#N/A</v>
      </c>
      <c r="AI183" s="81" t="e">
        <f>IF(($AH183+AI$15)&lt;Regelungszeit!$W$15,Regelungszeit!$X$14,IF(($AH183+AI$15)&lt;Regelungszeit!$W$16,Regelungszeit!$X$15,IF(($AH183+AI$15)&lt;Regelungszeit!$W$17,Regelungszeit!$X$16,IF(($AH183+AI$15)&lt;Regelungszeit!$W$18,Regelungszeit!$X$17,IF(($AH183+AI$15)&lt;Regelungszeit!$W$19,Regelungszeit!$X$18,IF(($AH183+AI$15)&lt;Regelungszeit!$W$20,Regelungszeit!$X$19,IF(($AH183+AI$15)&lt;Regelungszeit!$W$21,Regelungszeit!$X$20,IF(($AH183+AI$15)&lt;Regelungszeit!$W$22,Regelungszeit!$X$21,IF(($AH183+AI$15)&lt;Regelungszeit!$W$23,Regelungszeit!$X$22,Regelungszeit!$X$23)))))))))</f>
        <v>#N/A</v>
      </c>
      <c r="AJ183" s="81" t="e">
        <f>IF(($AH183+AJ$15)&lt;Regelungszeit!$W$15,Regelungszeit!$X$14,IF(($AH183+AJ$15)&lt;Regelungszeit!$W$16,Regelungszeit!$X$15,IF(($AH183+AJ$15)&lt;Regelungszeit!$W$17,Regelungszeit!$X$16,IF(($AH183+AJ$15)&lt;Regelungszeit!$W$18,Regelungszeit!$X$17,IF(($AH183+AJ$15)&lt;Regelungszeit!$W$19,Regelungszeit!$X$18,IF(($AH183+AJ$15)&lt;Regelungszeit!$W$20,Regelungszeit!$X$19,IF(($AH183+AJ$15)&lt;Regelungszeit!$W$21,Regelungszeit!$X$20,IF(($AH183+AJ$15)&lt;Regelungszeit!$W$22,Regelungszeit!$X$21,IF(($AH183+AJ$15)&lt;Regelungszeit!$W$23,Regelungszeit!$X$22,Regelungszeit!$X$23)))))))))</f>
        <v>#N/A</v>
      </c>
      <c r="AK183" s="81" t="e">
        <f>IF(($AH183+AK$15)&lt;Regelungszeit!$W$15,Regelungszeit!$X$14,IF(($AH183+AK$15)&lt;Regelungszeit!$W$16,Regelungszeit!$X$15,IF(($AH183+AK$15)&lt;Regelungszeit!$W$17,Regelungszeit!$X$16,IF(($AH183+AK$15)&lt;Regelungszeit!$W$18,Regelungszeit!$X$17,IF(($AH183+AK$15)&lt;Regelungszeit!$W$19,Regelungszeit!$X$18,IF(($AH183+AK$15)&lt;Regelungszeit!$W$20,Regelungszeit!$X$19,IF(($AH183+AK$15)&lt;Regelungszeit!$W$21,Regelungszeit!$X$20,IF(($AH183+AK$15)&lt;Regelungszeit!$W$22,Regelungszeit!$X$21,IF(($AH183+AK$15)&lt;Regelungszeit!$W$23,Regelungszeit!$X$22,Regelungszeit!$X$23)))))))))</f>
        <v>#N/A</v>
      </c>
      <c r="AL183" s="81" t="e">
        <f>IF(($AH183+AL$15)&lt;Regelungszeit!$W$15,Regelungszeit!$X$14,IF(($AH183+AL$15)&lt;Regelungszeit!$W$16,Regelungszeit!$X$15,IF(($AH183+AL$15)&lt;Regelungszeit!$W$17,Regelungszeit!$X$16,IF(($AH183+AL$15)&lt;Regelungszeit!$W$18,Regelungszeit!$X$17,IF(($AH183+AL$15)&lt;Regelungszeit!$W$19,Regelungszeit!$X$18,IF(($AH183+AL$15)&lt;Regelungszeit!$W$20,Regelungszeit!$X$19,IF(($AH183+AL$15)&lt;Regelungszeit!$W$21,Regelungszeit!$X$20,IF(($AH183+AL$15)&lt;Regelungszeit!$W$22,Regelungszeit!$X$21,IF(($AH183+AL$15)&lt;Regelungszeit!$W$23,Regelungszeit!$X$22,Regelungszeit!$X$23)))))))))</f>
        <v>#N/A</v>
      </c>
      <c r="AM183" s="81" t="e">
        <f>IF(($AH183+AM$15)&lt;Regelungszeit!$W$15,Regelungszeit!$X$14,IF(($AH183+AM$15)&lt;Regelungszeit!$W$16,Regelungszeit!$X$15,IF(($AH183+AM$15)&lt;Regelungszeit!$W$17,Regelungszeit!$X$16,IF(($AH183+AM$15)&lt;Regelungszeit!$W$18,Regelungszeit!$X$17,IF(($AH183+AM$15)&lt;Regelungszeit!$W$19,Regelungszeit!$X$18,IF(($AH183+AM$15)&lt;Regelungszeit!$W$20,Regelungszeit!$X$19,IF(($AH183+AM$15)&lt;Regelungszeit!$W$21,Regelungszeit!$X$20,IF(($AH183+AM$15)&lt;Regelungszeit!$W$22,Regelungszeit!$X$21,IF(($AH183+AM$15)&lt;Regelungszeit!$W$23,Regelungszeit!$X$22,Regelungszeit!$X$23)))))))))</f>
        <v>#N/A</v>
      </c>
      <c r="AN183" s="81" t="e">
        <f>IF(($AH183+AN$15)&lt;Regelungszeit!$W$15,Regelungszeit!$X$14,IF(($AH183+AN$15)&lt;Regelungszeit!$W$16,Regelungszeit!$X$15,IF(($AH183+AN$15)&lt;Regelungszeit!$W$17,Regelungszeit!$X$16,IF(($AH183+AN$15)&lt;Regelungszeit!$W$18,Regelungszeit!$X$17,IF(($AH183+AN$15)&lt;Regelungszeit!$W$19,Regelungszeit!$X$18,IF(($AH183+AN$15)&lt;Regelungszeit!$W$20,Regelungszeit!$X$19,IF(($AH183+AN$15)&lt;Regelungszeit!$W$21,Regelungszeit!$X$20,IF(($AH183+AN$15)&lt;Regelungszeit!$W$22,Regelungszeit!$X$21,IF(($AH183+AN$15)&lt;Regelungszeit!$W$23,Regelungszeit!$X$22,Regelungszeit!$X$23)))))))))</f>
        <v>#N/A</v>
      </c>
      <c r="AO183" s="81" t="e">
        <f>IF(($AH183+AO$15)&lt;Regelungszeit!$W$15,Regelungszeit!$X$14,IF(($AH183+AO$15)&lt;Regelungszeit!$W$16,Regelungszeit!$X$15,IF(($AH183+AO$15)&lt;Regelungszeit!$W$17,Regelungszeit!$X$16,IF(($AH183+AO$15)&lt;Regelungszeit!$W$18,Regelungszeit!$X$17,IF(($AH183+AO$15)&lt;Regelungszeit!$W$19,Regelungszeit!$X$18,IF(($AH183+AO$15)&lt;Regelungszeit!$W$20,Regelungszeit!$X$19,IF(($AH183+AO$15)&lt;Regelungszeit!$W$21,Regelungszeit!$X$20,IF(($AH183+AO$15)&lt;Regelungszeit!$W$22,Regelungszeit!$X$21,IF(($AH183+AO$15)&lt;Regelungszeit!$W$23,Regelungszeit!$X$22,Regelungszeit!$X$23)))))))))</f>
        <v>#N/A</v>
      </c>
      <c r="AP183" s="81" t="e">
        <f>IF(($AH183+AP$15)&lt;Regelungszeit!$W$15,Regelungszeit!$X$14,IF(($AH183+AP$15)&lt;Regelungszeit!$W$16,Regelungszeit!$X$15,IF(($AH183+AP$15)&lt;Regelungszeit!$W$17,Regelungszeit!$X$16,IF(($AH183+AP$15)&lt;Regelungszeit!$W$18,Regelungszeit!$X$17,IF(($AH183+AP$15)&lt;Regelungszeit!$W$19,Regelungszeit!$X$18,IF(($AH183+AP$15)&lt;Regelungszeit!$W$20,Regelungszeit!$X$19,IF(($AH183+AP$15)&lt;Regelungszeit!$W$21,Regelungszeit!$X$20,IF(($AH183+AP$15)&lt;Regelungszeit!$W$22,Regelungszeit!$X$21,IF(($AH183+AP$15)&lt;Regelungszeit!$W$23,Regelungszeit!$X$22,Regelungszeit!$X$23)))))))))</f>
        <v>#N/A</v>
      </c>
      <c r="AQ183" s="81" t="e">
        <f>IF(($AH183+AQ$15)&lt;Regelungszeit!$W$15,Regelungszeit!$X$14,IF(($AH183+AQ$15)&lt;Regelungszeit!$W$16,Regelungszeit!$X$15,IF(($AH183+AQ$15)&lt;Regelungszeit!$W$17,Regelungszeit!$X$16,IF(($AH183+AQ$15)&lt;Regelungszeit!$W$18,Regelungszeit!$X$17,IF(($AH183+AQ$15)&lt;Regelungszeit!$W$19,Regelungszeit!$X$18,IF(($AH183+AQ$15)&lt;Regelungszeit!$W$20,Regelungszeit!$X$19,IF(($AH183+AQ$15)&lt;Regelungszeit!$W$21,Regelungszeit!$X$20,IF(($AH183+AQ$15)&lt;Regelungszeit!$W$22,Regelungszeit!$X$21,IF(($AH183+AQ$15)&lt;Regelungszeit!$W$23,Regelungszeit!$X$22,Regelungszeit!$X$23)))))))))</f>
        <v>#N/A</v>
      </c>
      <c r="AR183" s="81" t="e">
        <f>IF(($AH183+AR$15)&lt;Regelungszeit!$W$15,Regelungszeit!$X$14,IF(($AH183+AR$15)&lt;Regelungszeit!$W$16,Regelungszeit!$X$15,IF(($AH183+AR$15)&lt;Regelungszeit!$W$17,Regelungszeit!$X$16,IF(($AH183+AR$15)&lt;Regelungszeit!$W$18,Regelungszeit!$X$17,IF(($AH183+AR$15)&lt;Regelungszeit!$W$19,Regelungszeit!$X$18,IF(($AH183+AR$15)&lt;Regelungszeit!$W$20,Regelungszeit!$X$19,IF(($AH183+AR$15)&lt;Regelungszeit!$W$21,Regelungszeit!$X$20,IF(($AH183+AR$15)&lt;Regelungszeit!$W$22,Regelungszeit!$X$21,IF(($AH183+AR$15)&lt;Regelungszeit!$W$23,Regelungszeit!$X$22,Regelungszeit!$X$23)))))))))</f>
        <v>#N/A</v>
      </c>
      <c r="AS183" s="81" t="e">
        <f>IF(($AH183+AS$15)&lt;Regelungszeit!$W$15,Regelungszeit!$X$14,IF(($AH183+AS$15)&lt;Regelungszeit!$W$16,Regelungszeit!$X$15,IF(($AH183+AS$15)&lt;Regelungszeit!$W$17,Regelungszeit!$X$16,IF(($AH183+AS$15)&lt;Regelungszeit!$W$18,Regelungszeit!$X$17,IF(($AH183+AS$15)&lt;Regelungszeit!$W$19,Regelungszeit!$X$18,IF(($AH183+AS$15)&lt;Regelungszeit!$W$20,Regelungszeit!$X$19,IF(($AH183+AS$15)&lt;Regelungszeit!$W$21,Regelungszeit!$X$20,IF(($AH183+AS$15)&lt;Regelungszeit!$W$22,Regelungszeit!$X$21,IF(($AH183+AS$15)&lt;Regelungszeit!$W$23,Regelungszeit!$X$22,Regelungszeit!$X$23)))))))))</f>
        <v>#N/A</v>
      </c>
      <c r="AT183" s="81" t="e">
        <f>IF(($AH183+AT$15)&lt;Regelungszeit!$W$15,Regelungszeit!$X$14,IF(($AH183+AT$15)&lt;Regelungszeit!$W$16,Regelungszeit!$X$15,IF(($AH183+AT$15)&lt;Regelungszeit!$W$17,Regelungszeit!$X$16,IF(($AH183+AT$15)&lt;Regelungszeit!$W$18,Regelungszeit!$X$17,IF(($AH183+AT$15)&lt;Regelungszeit!$W$19,Regelungszeit!$X$18,IF(($AH183+AT$15)&lt;Regelungszeit!$W$20,Regelungszeit!$X$19,IF(($AH183+AT$15)&lt;Regelungszeit!$W$21,Regelungszeit!$X$20,IF(($AH183+AT$15)&lt;Regelungszeit!$W$22,Regelungszeit!$X$21,IF(($AH183+AT$15)&lt;Regelungszeit!$W$23,Regelungszeit!$X$22,Regelungszeit!$X$23)))))))))</f>
        <v>#N/A</v>
      </c>
      <c r="AU183" s="81" t="e">
        <f>IF(($AH183+AU$15)&lt;Regelungszeit!$W$15,Regelungszeit!$X$14,IF(($AH183+AU$15)&lt;Regelungszeit!$W$16,Regelungszeit!$X$15,IF(($AH183+AU$15)&lt;Regelungszeit!$W$17,Regelungszeit!$X$16,IF(($AH183+AU$15)&lt;Regelungszeit!$W$18,Regelungszeit!$X$17,IF(($AH183+AU$15)&lt;Regelungszeit!$W$19,Regelungszeit!$X$18,IF(($AH183+AU$15)&lt;Regelungszeit!$W$20,Regelungszeit!$X$19,IF(($AH183+AU$15)&lt;Regelungszeit!$W$21,Regelungszeit!$X$20,IF(($AH183+AU$15)&lt;Regelungszeit!$W$22,Regelungszeit!$X$21,IF(($AH183+AU$15)&lt;Regelungszeit!$W$23,Regelungszeit!$X$22,Regelungszeit!$X$23)))))))))</f>
        <v>#N/A</v>
      </c>
      <c r="AV183" s="81" t="e">
        <f>IF(($AH183+AV$15)&lt;Regelungszeit!$W$15,Regelungszeit!$X$14,IF(($AH183+AV$15)&lt;Regelungszeit!$W$16,Regelungszeit!$X$15,IF(($AH183+AV$15)&lt;Regelungszeit!$W$17,Regelungszeit!$X$16,IF(($AH183+AV$15)&lt;Regelungszeit!$W$18,Regelungszeit!$X$17,IF(($AH183+AV$15)&lt;Regelungszeit!$W$19,Regelungszeit!$X$18,IF(($AH183+AV$15)&lt;Regelungszeit!$W$20,Regelungszeit!$X$19,IF(($AH183+AV$15)&lt;Regelungszeit!$W$21,Regelungszeit!$X$20,IF(($AH183+AV$15)&lt;Regelungszeit!$W$22,Regelungszeit!$X$21,IF(($AH183+AV$15)&lt;Regelungszeit!$W$23,Regelungszeit!$X$22,Regelungszeit!$X$23)))))))))</f>
        <v>#N/A</v>
      </c>
      <c r="AW183" s="81" t="e">
        <f>IF(($AH183+AW$15)&lt;Regelungszeit!$W$15,Regelungszeit!$X$14,IF(($AH183+AW$15)&lt;Regelungszeit!$W$16,Regelungszeit!$X$15,IF(($AH183+AW$15)&lt;Regelungszeit!$W$17,Regelungszeit!$X$16,IF(($AH183+AW$15)&lt;Regelungszeit!$W$18,Regelungszeit!$X$17,IF(($AH183+AW$15)&lt;Regelungszeit!$W$19,Regelungszeit!$X$18,IF(($AH183+AW$15)&lt;Regelungszeit!$W$20,Regelungszeit!$X$19,IF(($AH183+AW$15)&lt;Regelungszeit!$W$21,Regelungszeit!$X$20,IF(($AH183+AW$15)&lt;Regelungszeit!$W$22,Regelungszeit!$X$21,IF(($AH183+AW$15)&lt;Regelungszeit!$W$23,Regelungszeit!$X$22,Regelungszeit!$X$23)))))))))</f>
        <v>#N/A</v>
      </c>
      <c r="AX183" s="82" t="e">
        <f t="shared" si="50"/>
        <v>#N/A</v>
      </c>
    </row>
    <row r="184" spans="1:50">
      <c r="A184" s="56" t="e">
        <f>IF(B184=Regelungszeit!$F$31,"Ende Regelung",IF(B184=Regelungszeit!$F$32,"Ende Hochfahrrampe",""))</f>
        <v>#N/A</v>
      </c>
      <c r="B184" s="57">
        <v>170</v>
      </c>
      <c r="C184" s="58" t="e">
        <f t="shared" si="51"/>
        <v>#N/A</v>
      </c>
      <c r="D184" s="59" t="e">
        <f t="shared" si="52"/>
        <v>#N/A</v>
      </c>
      <c r="E184" s="155"/>
      <c r="F184" s="247" t="e">
        <f>MATCH(INT(C184),Zuteilung!A:A,0)</f>
        <v>#N/A</v>
      </c>
      <c r="G184" s="61" t="e">
        <f>IF(OR(C184&lt;INDEX(Zuteilung!C:C,F184),C184&gt;INDEX(Zuteilung!D:D,F184)),FALSE,TRUE)</f>
        <v>#N/A</v>
      </c>
      <c r="H184" s="60" t="e">
        <f>IF(B184&lt;=Regelungszeit!$F$32,H183+Regelungszeit!$F$28,"")</f>
        <v>#N/A</v>
      </c>
      <c r="I184" s="60"/>
      <c r="J184" s="60"/>
      <c r="K184" s="60"/>
      <c r="L184" s="61" t="e">
        <f t="shared" si="53"/>
        <v>#N/A</v>
      </c>
      <c r="M184" s="106" t="e">
        <f t="shared" si="55"/>
        <v>#N/A</v>
      </c>
      <c r="N184" s="61" t="e">
        <f>IF(M184="","",IF(M184=1,0,IF(M184=1,0,#REF!*M184)))</f>
        <v>#N/A</v>
      </c>
      <c r="O184" s="252">
        <f t="shared" si="47"/>
        <v>0</v>
      </c>
      <c r="P184" s="63">
        <f>IF(O184="","",O184*(Dateneingabe!$G$10/100))</f>
        <v>0</v>
      </c>
      <c r="Q184" s="63">
        <f t="shared" si="48"/>
        <v>0</v>
      </c>
      <c r="R184" s="63" t="e">
        <f>IF(C184="","",IF(Dateneingabe!$G$17&lt;40909,Zeitreihe!P184,Zeitreihe!Q184))</f>
        <v>#N/A</v>
      </c>
      <c r="S184" s="68" t="str">
        <f>IF($T$14=0,"",IF(H184="","",IF(E184="","Ist-Arbeit fehlt",IF(L184&gt;Dateneingabe!$G$8,"Ist-Arbeit unplausibel",""))))</f>
        <v/>
      </c>
      <c r="T184" s="30">
        <f t="shared" si="54"/>
        <v>0</v>
      </c>
      <c r="U184" s="30">
        <f t="shared" si="44"/>
        <v>0</v>
      </c>
      <c r="X184" s="80"/>
      <c r="Y184" s="79"/>
      <c r="Z184" s="81"/>
      <c r="AA184" s="81"/>
      <c r="AB184" s="81"/>
      <c r="AC184" s="81"/>
      <c r="AD184" s="81"/>
      <c r="AE184" s="81"/>
      <c r="AF184" s="30" t="e">
        <f t="shared" si="56"/>
        <v>#N/A</v>
      </c>
      <c r="AG184" s="80" t="e">
        <f t="shared" si="49"/>
        <v>#N/A</v>
      </c>
      <c r="AH184" s="79" t="e">
        <f t="shared" si="57"/>
        <v>#N/A</v>
      </c>
      <c r="AI184" s="81" t="e">
        <f>IF(($AH184+AI$15)&lt;Regelungszeit!$W$15,Regelungszeit!$X$14,IF(($AH184+AI$15)&lt;Regelungszeit!$W$16,Regelungszeit!$X$15,IF(($AH184+AI$15)&lt;Regelungszeit!$W$17,Regelungszeit!$X$16,IF(($AH184+AI$15)&lt;Regelungszeit!$W$18,Regelungszeit!$X$17,IF(($AH184+AI$15)&lt;Regelungszeit!$W$19,Regelungszeit!$X$18,IF(($AH184+AI$15)&lt;Regelungszeit!$W$20,Regelungszeit!$X$19,IF(($AH184+AI$15)&lt;Regelungszeit!$W$21,Regelungszeit!$X$20,IF(($AH184+AI$15)&lt;Regelungszeit!$W$22,Regelungszeit!$X$21,IF(($AH184+AI$15)&lt;Regelungszeit!$W$23,Regelungszeit!$X$22,Regelungszeit!$X$23)))))))))</f>
        <v>#N/A</v>
      </c>
      <c r="AJ184" s="81" t="e">
        <f>IF(($AH184+AJ$15)&lt;Regelungszeit!$W$15,Regelungszeit!$X$14,IF(($AH184+AJ$15)&lt;Regelungszeit!$W$16,Regelungszeit!$X$15,IF(($AH184+AJ$15)&lt;Regelungszeit!$W$17,Regelungszeit!$X$16,IF(($AH184+AJ$15)&lt;Regelungszeit!$W$18,Regelungszeit!$X$17,IF(($AH184+AJ$15)&lt;Regelungszeit!$W$19,Regelungszeit!$X$18,IF(($AH184+AJ$15)&lt;Regelungszeit!$W$20,Regelungszeit!$X$19,IF(($AH184+AJ$15)&lt;Regelungszeit!$W$21,Regelungszeit!$X$20,IF(($AH184+AJ$15)&lt;Regelungszeit!$W$22,Regelungszeit!$X$21,IF(($AH184+AJ$15)&lt;Regelungszeit!$W$23,Regelungszeit!$X$22,Regelungszeit!$X$23)))))))))</f>
        <v>#N/A</v>
      </c>
      <c r="AK184" s="81" t="e">
        <f>IF(($AH184+AK$15)&lt;Regelungszeit!$W$15,Regelungszeit!$X$14,IF(($AH184+AK$15)&lt;Regelungszeit!$W$16,Regelungszeit!$X$15,IF(($AH184+AK$15)&lt;Regelungszeit!$W$17,Regelungszeit!$X$16,IF(($AH184+AK$15)&lt;Regelungszeit!$W$18,Regelungszeit!$X$17,IF(($AH184+AK$15)&lt;Regelungszeit!$W$19,Regelungszeit!$X$18,IF(($AH184+AK$15)&lt;Regelungszeit!$W$20,Regelungszeit!$X$19,IF(($AH184+AK$15)&lt;Regelungszeit!$W$21,Regelungszeit!$X$20,IF(($AH184+AK$15)&lt;Regelungszeit!$W$22,Regelungszeit!$X$21,IF(($AH184+AK$15)&lt;Regelungszeit!$W$23,Regelungszeit!$X$22,Regelungszeit!$X$23)))))))))</f>
        <v>#N/A</v>
      </c>
      <c r="AL184" s="81" t="e">
        <f>IF(($AH184+AL$15)&lt;Regelungszeit!$W$15,Regelungszeit!$X$14,IF(($AH184+AL$15)&lt;Regelungszeit!$W$16,Regelungszeit!$X$15,IF(($AH184+AL$15)&lt;Regelungszeit!$W$17,Regelungszeit!$X$16,IF(($AH184+AL$15)&lt;Regelungszeit!$W$18,Regelungszeit!$X$17,IF(($AH184+AL$15)&lt;Regelungszeit!$W$19,Regelungszeit!$X$18,IF(($AH184+AL$15)&lt;Regelungszeit!$W$20,Regelungszeit!$X$19,IF(($AH184+AL$15)&lt;Regelungszeit!$W$21,Regelungszeit!$X$20,IF(($AH184+AL$15)&lt;Regelungszeit!$W$22,Regelungszeit!$X$21,IF(($AH184+AL$15)&lt;Regelungszeit!$W$23,Regelungszeit!$X$22,Regelungszeit!$X$23)))))))))</f>
        <v>#N/A</v>
      </c>
      <c r="AM184" s="81" t="e">
        <f>IF(($AH184+AM$15)&lt;Regelungszeit!$W$15,Regelungszeit!$X$14,IF(($AH184+AM$15)&lt;Regelungszeit!$W$16,Regelungszeit!$X$15,IF(($AH184+AM$15)&lt;Regelungszeit!$W$17,Regelungszeit!$X$16,IF(($AH184+AM$15)&lt;Regelungszeit!$W$18,Regelungszeit!$X$17,IF(($AH184+AM$15)&lt;Regelungszeit!$W$19,Regelungszeit!$X$18,IF(($AH184+AM$15)&lt;Regelungszeit!$W$20,Regelungszeit!$X$19,IF(($AH184+AM$15)&lt;Regelungszeit!$W$21,Regelungszeit!$X$20,IF(($AH184+AM$15)&lt;Regelungszeit!$W$22,Regelungszeit!$X$21,IF(($AH184+AM$15)&lt;Regelungszeit!$W$23,Regelungszeit!$X$22,Regelungszeit!$X$23)))))))))</f>
        <v>#N/A</v>
      </c>
      <c r="AN184" s="81" t="e">
        <f>IF(($AH184+AN$15)&lt;Regelungszeit!$W$15,Regelungszeit!$X$14,IF(($AH184+AN$15)&lt;Regelungszeit!$W$16,Regelungszeit!$X$15,IF(($AH184+AN$15)&lt;Regelungszeit!$W$17,Regelungszeit!$X$16,IF(($AH184+AN$15)&lt;Regelungszeit!$W$18,Regelungszeit!$X$17,IF(($AH184+AN$15)&lt;Regelungszeit!$W$19,Regelungszeit!$X$18,IF(($AH184+AN$15)&lt;Regelungszeit!$W$20,Regelungszeit!$X$19,IF(($AH184+AN$15)&lt;Regelungszeit!$W$21,Regelungszeit!$X$20,IF(($AH184+AN$15)&lt;Regelungszeit!$W$22,Regelungszeit!$X$21,IF(($AH184+AN$15)&lt;Regelungszeit!$W$23,Regelungszeit!$X$22,Regelungszeit!$X$23)))))))))</f>
        <v>#N/A</v>
      </c>
      <c r="AO184" s="81" t="e">
        <f>IF(($AH184+AO$15)&lt;Regelungszeit!$W$15,Regelungszeit!$X$14,IF(($AH184+AO$15)&lt;Regelungszeit!$W$16,Regelungszeit!$X$15,IF(($AH184+AO$15)&lt;Regelungszeit!$W$17,Regelungszeit!$X$16,IF(($AH184+AO$15)&lt;Regelungszeit!$W$18,Regelungszeit!$X$17,IF(($AH184+AO$15)&lt;Regelungszeit!$W$19,Regelungszeit!$X$18,IF(($AH184+AO$15)&lt;Regelungszeit!$W$20,Regelungszeit!$X$19,IF(($AH184+AO$15)&lt;Regelungszeit!$W$21,Regelungszeit!$X$20,IF(($AH184+AO$15)&lt;Regelungszeit!$W$22,Regelungszeit!$X$21,IF(($AH184+AO$15)&lt;Regelungszeit!$W$23,Regelungszeit!$X$22,Regelungszeit!$X$23)))))))))</f>
        <v>#N/A</v>
      </c>
      <c r="AP184" s="81" t="e">
        <f>IF(($AH184+AP$15)&lt;Regelungszeit!$W$15,Regelungszeit!$X$14,IF(($AH184+AP$15)&lt;Regelungszeit!$W$16,Regelungszeit!$X$15,IF(($AH184+AP$15)&lt;Regelungszeit!$W$17,Regelungszeit!$X$16,IF(($AH184+AP$15)&lt;Regelungszeit!$W$18,Regelungszeit!$X$17,IF(($AH184+AP$15)&lt;Regelungszeit!$W$19,Regelungszeit!$X$18,IF(($AH184+AP$15)&lt;Regelungszeit!$W$20,Regelungszeit!$X$19,IF(($AH184+AP$15)&lt;Regelungszeit!$W$21,Regelungszeit!$X$20,IF(($AH184+AP$15)&lt;Regelungszeit!$W$22,Regelungszeit!$X$21,IF(($AH184+AP$15)&lt;Regelungszeit!$W$23,Regelungszeit!$X$22,Regelungszeit!$X$23)))))))))</f>
        <v>#N/A</v>
      </c>
      <c r="AQ184" s="81" t="e">
        <f>IF(($AH184+AQ$15)&lt;Regelungszeit!$W$15,Regelungszeit!$X$14,IF(($AH184+AQ$15)&lt;Regelungszeit!$W$16,Regelungszeit!$X$15,IF(($AH184+AQ$15)&lt;Regelungszeit!$W$17,Regelungszeit!$X$16,IF(($AH184+AQ$15)&lt;Regelungszeit!$W$18,Regelungszeit!$X$17,IF(($AH184+AQ$15)&lt;Regelungszeit!$W$19,Regelungszeit!$X$18,IF(($AH184+AQ$15)&lt;Regelungszeit!$W$20,Regelungszeit!$X$19,IF(($AH184+AQ$15)&lt;Regelungszeit!$W$21,Regelungszeit!$X$20,IF(($AH184+AQ$15)&lt;Regelungszeit!$W$22,Regelungszeit!$X$21,IF(($AH184+AQ$15)&lt;Regelungszeit!$W$23,Regelungszeit!$X$22,Regelungszeit!$X$23)))))))))</f>
        <v>#N/A</v>
      </c>
      <c r="AR184" s="81" t="e">
        <f>IF(($AH184+AR$15)&lt;Regelungszeit!$W$15,Regelungszeit!$X$14,IF(($AH184+AR$15)&lt;Regelungszeit!$W$16,Regelungszeit!$X$15,IF(($AH184+AR$15)&lt;Regelungszeit!$W$17,Regelungszeit!$X$16,IF(($AH184+AR$15)&lt;Regelungszeit!$W$18,Regelungszeit!$X$17,IF(($AH184+AR$15)&lt;Regelungszeit!$W$19,Regelungszeit!$X$18,IF(($AH184+AR$15)&lt;Regelungszeit!$W$20,Regelungszeit!$X$19,IF(($AH184+AR$15)&lt;Regelungszeit!$W$21,Regelungszeit!$X$20,IF(($AH184+AR$15)&lt;Regelungszeit!$W$22,Regelungszeit!$X$21,IF(($AH184+AR$15)&lt;Regelungszeit!$W$23,Regelungszeit!$X$22,Regelungszeit!$X$23)))))))))</f>
        <v>#N/A</v>
      </c>
      <c r="AS184" s="81" t="e">
        <f>IF(($AH184+AS$15)&lt;Regelungszeit!$W$15,Regelungszeit!$X$14,IF(($AH184+AS$15)&lt;Regelungszeit!$W$16,Regelungszeit!$X$15,IF(($AH184+AS$15)&lt;Regelungszeit!$W$17,Regelungszeit!$X$16,IF(($AH184+AS$15)&lt;Regelungszeit!$W$18,Regelungszeit!$X$17,IF(($AH184+AS$15)&lt;Regelungszeit!$W$19,Regelungszeit!$X$18,IF(($AH184+AS$15)&lt;Regelungszeit!$W$20,Regelungszeit!$X$19,IF(($AH184+AS$15)&lt;Regelungszeit!$W$21,Regelungszeit!$X$20,IF(($AH184+AS$15)&lt;Regelungszeit!$W$22,Regelungszeit!$X$21,IF(($AH184+AS$15)&lt;Regelungszeit!$W$23,Regelungszeit!$X$22,Regelungszeit!$X$23)))))))))</f>
        <v>#N/A</v>
      </c>
      <c r="AT184" s="81" t="e">
        <f>IF(($AH184+AT$15)&lt;Regelungszeit!$W$15,Regelungszeit!$X$14,IF(($AH184+AT$15)&lt;Regelungszeit!$W$16,Regelungszeit!$X$15,IF(($AH184+AT$15)&lt;Regelungszeit!$W$17,Regelungszeit!$X$16,IF(($AH184+AT$15)&lt;Regelungszeit!$W$18,Regelungszeit!$X$17,IF(($AH184+AT$15)&lt;Regelungszeit!$W$19,Regelungszeit!$X$18,IF(($AH184+AT$15)&lt;Regelungszeit!$W$20,Regelungszeit!$X$19,IF(($AH184+AT$15)&lt;Regelungszeit!$W$21,Regelungszeit!$X$20,IF(($AH184+AT$15)&lt;Regelungszeit!$W$22,Regelungszeit!$X$21,IF(($AH184+AT$15)&lt;Regelungszeit!$W$23,Regelungszeit!$X$22,Regelungszeit!$X$23)))))))))</f>
        <v>#N/A</v>
      </c>
      <c r="AU184" s="81" t="e">
        <f>IF(($AH184+AU$15)&lt;Regelungszeit!$W$15,Regelungszeit!$X$14,IF(($AH184+AU$15)&lt;Regelungszeit!$W$16,Regelungszeit!$X$15,IF(($AH184+AU$15)&lt;Regelungszeit!$W$17,Regelungszeit!$X$16,IF(($AH184+AU$15)&lt;Regelungszeit!$W$18,Regelungszeit!$X$17,IF(($AH184+AU$15)&lt;Regelungszeit!$W$19,Regelungszeit!$X$18,IF(($AH184+AU$15)&lt;Regelungszeit!$W$20,Regelungszeit!$X$19,IF(($AH184+AU$15)&lt;Regelungszeit!$W$21,Regelungszeit!$X$20,IF(($AH184+AU$15)&lt;Regelungszeit!$W$22,Regelungszeit!$X$21,IF(($AH184+AU$15)&lt;Regelungszeit!$W$23,Regelungszeit!$X$22,Regelungszeit!$X$23)))))))))</f>
        <v>#N/A</v>
      </c>
      <c r="AV184" s="81" t="e">
        <f>IF(($AH184+AV$15)&lt;Regelungszeit!$W$15,Regelungszeit!$X$14,IF(($AH184+AV$15)&lt;Regelungszeit!$W$16,Regelungszeit!$X$15,IF(($AH184+AV$15)&lt;Regelungszeit!$W$17,Regelungszeit!$X$16,IF(($AH184+AV$15)&lt;Regelungszeit!$W$18,Regelungszeit!$X$17,IF(($AH184+AV$15)&lt;Regelungszeit!$W$19,Regelungszeit!$X$18,IF(($AH184+AV$15)&lt;Regelungszeit!$W$20,Regelungszeit!$X$19,IF(($AH184+AV$15)&lt;Regelungszeit!$W$21,Regelungszeit!$X$20,IF(($AH184+AV$15)&lt;Regelungszeit!$W$22,Regelungszeit!$X$21,IF(($AH184+AV$15)&lt;Regelungszeit!$W$23,Regelungszeit!$X$22,Regelungszeit!$X$23)))))))))</f>
        <v>#N/A</v>
      </c>
      <c r="AW184" s="81" t="e">
        <f>IF(($AH184+AW$15)&lt;Regelungszeit!$W$15,Regelungszeit!$X$14,IF(($AH184+AW$15)&lt;Regelungszeit!$W$16,Regelungszeit!$X$15,IF(($AH184+AW$15)&lt;Regelungszeit!$W$17,Regelungszeit!$X$16,IF(($AH184+AW$15)&lt;Regelungszeit!$W$18,Regelungszeit!$X$17,IF(($AH184+AW$15)&lt;Regelungszeit!$W$19,Regelungszeit!$X$18,IF(($AH184+AW$15)&lt;Regelungszeit!$W$20,Regelungszeit!$X$19,IF(($AH184+AW$15)&lt;Regelungszeit!$W$21,Regelungszeit!$X$20,IF(($AH184+AW$15)&lt;Regelungszeit!$W$22,Regelungszeit!$X$21,IF(($AH184+AW$15)&lt;Regelungszeit!$W$23,Regelungszeit!$X$22,Regelungszeit!$X$23)))))))))</f>
        <v>#N/A</v>
      </c>
      <c r="AX184" s="82" t="e">
        <f t="shared" si="50"/>
        <v>#N/A</v>
      </c>
    </row>
    <row r="185" spans="1:50">
      <c r="A185" s="56" t="e">
        <f>IF(B185=Regelungszeit!$F$31,"Ende Regelung",IF(B185=Regelungszeit!$F$32,"Ende Hochfahrrampe",""))</f>
        <v>#N/A</v>
      </c>
      <c r="B185" s="57">
        <v>171</v>
      </c>
      <c r="C185" s="58" t="e">
        <f t="shared" si="51"/>
        <v>#N/A</v>
      </c>
      <c r="D185" s="59" t="e">
        <f t="shared" si="52"/>
        <v>#N/A</v>
      </c>
      <c r="E185" s="155"/>
      <c r="F185" s="247" t="e">
        <f>MATCH(INT(C185),Zuteilung!A:A,0)</f>
        <v>#N/A</v>
      </c>
      <c r="G185" s="61" t="e">
        <f>IF(OR(C185&lt;INDEX(Zuteilung!C:C,F185),C185&gt;INDEX(Zuteilung!D:D,F185)),FALSE,TRUE)</f>
        <v>#N/A</v>
      </c>
      <c r="H185" s="60" t="e">
        <f>IF(B185&lt;=Regelungszeit!$F$32,H184+Regelungszeit!$F$28,"")</f>
        <v>#N/A</v>
      </c>
      <c r="I185" s="60"/>
      <c r="J185" s="60"/>
      <c r="K185" s="60"/>
      <c r="L185" s="61" t="e">
        <f t="shared" si="53"/>
        <v>#N/A</v>
      </c>
      <c r="M185" s="106" t="e">
        <f t="shared" si="55"/>
        <v>#N/A</v>
      </c>
      <c r="N185" s="61" t="e">
        <f>IF(M185="","",IF(M185=1,0,IF(M185=1,0,#REF!*M185)))</f>
        <v>#N/A</v>
      </c>
      <c r="O185" s="252">
        <f t="shared" si="47"/>
        <v>0</v>
      </c>
      <c r="P185" s="63">
        <f>IF(O185="","",O185*(Dateneingabe!$G$10/100))</f>
        <v>0</v>
      </c>
      <c r="Q185" s="63">
        <f t="shared" si="48"/>
        <v>0</v>
      </c>
      <c r="R185" s="63" t="e">
        <f>IF(C185="","",IF(Dateneingabe!$G$17&lt;40909,Zeitreihe!P185,Zeitreihe!Q185))</f>
        <v>#N/A</v>
      </c>
      <c r="S185" s="68" t="str">
        <f>IF($T$14=0,"",IF(H185="","",IF(E185="","Ist-Arbeit fehlt",IF(L185&gt;Dateneingabe!$G$8,"Ist-Arbeit unplausibel",""))))</f>
        <v/>
      </c>
      <c r="T185" s="30">
        <f t="shared" si="54"/>
        <v>0</v>
      </c>
      <c r="U185" s="30">
        <f t="shared" si="44"/>
        <v>0</v>
      </c>
      <c r="X185" s="80"/>
      <c r="Y185" s="79"/>
      <c r="Z185" s="81"/>
      <c r="AA185" s="81"/>
      <c r="AB185" s="81"/>
      <c r="AC185" s="81"/>
      <c r="AD185" s="81"/>
      <c r="AE185" s="81"/>
      <c r="AF185" s="30" t="e">
        <f t="shared" si="56"/>
        <v>#N/A</v>
      </c>
      <c r="AG185" s="80" t="e">
        <f t="shared" si="49"/>
        <v>#N/A</v>
      </c>
      <c r="AH185" s="79" t="e">
        <f t="shared" si="57"/>
        <v>#N/A</v>
      </c>
      <c r="AI185" s="81" t="e">
        <f>IF(($AH185+AI$15)&lt;Regelungszeit!$W$15,Regelungszeit!$X$14,IF(($AH185+AI$15)&lt;Regelungszeit!$W$16,Regelungszeit!$X$15,IF(($AH185+AI$15)&lt;Regelungszeit!$W$17,Regelungszeit!$X$16,IF(($AH185+AI$15)&lt;Regelungszeit!$W$18,Regelungszeit!$X$17,IF(($AH185+AI$15)&lt;Regelungszeit!$W$19,Regelungszeit!$X$18,IF(($AH185+AI$15)&lt;Regelungszeit!$W$20,Regelungszeit!$X$19,IF(($AH185+AI$15)&lt;Regelungszeit!$W$21,Regelungszeit!$X$20,IF(($AH185+AI$15)&lt;Regelungszeit!$W$22,Regelungszeit!$X$21,IF(($AH185+AI$15)&lt;Regelungszeit!$W$23,Regelungszeit!$X$22,Regelungszeit!$X$23)))))))))</f>
        <v>#N/A</v>
      </c>
      <c r="AJ185" s="81" t="e">
        <f>IF(($AH185+AJ$15)&lt;Regelungszeit!$W$15,Regelungszeit!$X$14,IF(($AH185+AJ$15)&lt;Regelungszeit!$W$16,Regelungszeit!$X$15,IF(($AH185+AJ$15)&lt;Regelungszeit!$W$17,Regelungszeit!$X$16,IF(($AH185+AJ$15)&lt;Regelungszeit!$W$18,Regelungszeit!$X$17,IF(($AH185+AJ$15)&lt;Regelungszeit!$W$19,Regelungszeit!$X$18,IF(($AH185+AJ$15)&lt;Regelungszeit!$W$20,Regelungszeit!$X$19,IF(($AH185+AJ$15)&lt;Regelungszeit!$W$21,Regelungszeit!$X$20,IF(($AH185+AJ$15)&lt;Regelungszeit!$W$22,Regelungszeit!$X$21,IF(($AH185+AJ$15)&lt;Regelungszeit!$W$23,Regelungszeit!$X$22,Regelungszeit!$X$23)))))))))</f>
        <v>#N/A</v>
      </c>
      <c r="AK185" s="81" t="e">
        <f>IF(($AH185+AK$15)&lt;Regelungszeit!$W$15,Regelungszeit!$X$14,IF(($AH185+AK$15)&lt;Regelungszeit!$W$16,Regelungszeit!$X$15,IF(($AH185+AK$15)&lt;Regelungszeit!$W$17,Regelungszeit!$X$16,IF(($AH185+AK$15)&lt;Regelungszeit!$W$18,Regelungszeit!$X$17,IF(($AH185+AK$15)&lt;Regelungszeit!$W$19,Regelungszeit!$X$18,IF(($AH185+AK$15)&lt;Regelungszeit!$W$20,Regelungszeit!$X$19,IF(($AH185+AK$15)&lt;Regelungszeit!$W$21,Regelungszeit!$X$20,IF(($AH185+AK$15)&lt;Regelungszeit!$W$22,Regelungszeit!$X$21,IF(($AH185+AK$15)&lt;Regelungszeit!$W$23,Regelungszeit!$X$22,Regelungszeit!$X$23)))))))))</f>
        <v>#N/A</v>
      </c>
      <c r="AL185" s="81" t="e">
        <f>IF(($AH185+AL$15)&lt;Regelungszeit!$W$15,Regelungszeit!$X$14,IF(($AH185+AL$15)&lt;Regelungszeit!$W$16,Regelungszeit!$X$15,IF(($AH185+AL$15)&lt;Regelungszeit!$W$17,Regelungszeit!$X$16,IF(($AH185+AL$15)&lt;Regelungszeit!$W$18,Regelungszeit!$X$17,IF(($AH185+AL$15)&lt;Regelungszeit!$W$19,Regelungszeit!$X$18,IF(($AH185+AL$15)&lt;Regelungszeit!$W$20,Regelungszeit!$X$19,IF(($AH185+AL$15)&lt;Regelungszeit!$W$21,Regelungszeit!$X$20,IF(($AH185+AL$15)&lt;Regelungszeit!$W$22,Regelungszeit!$X$21,IF(($AH185+AL$15)&lt;Regelungszeit!$W$23,Regelungszeit!$X$22,Regelungszeit!$X$23)))))))))</f>
        <v>#N/A</v>
      </c>
      <c r="AM185" s="81" t="e">
        <f>IF(($AH185+AM$15)&lt;Regelungszeit!$W$15,Regelungszeit!$X$14,IF(($AH185+AM$15)&lt;Regelungszeit!$W$16,Regelungszeit!$X$15,IF(($AH185+AM$15)&lt;Regelungszeit!$W$17,Regelungszeit!$X$16,IF(($AH185+AM$15)&lt;Regelungszeit!$W$18,Regelungszeit!$X$17,IF(($AH185+AM$15)&lt;Regelungszeit!$W$19,Regelungszeit!$X$18,IF(($AH185+AM$15)&lt;Regelungszeit!$W$20,Regelungszeit!$X$19,IF(($AH185+AM$15)&lt;Regelungszeit!$W$21,Regelungszeit!$X$20,IF(($AH185+AM$15)&lt;Regelungszeit!$W$22,Regelungszeit!$X$21,IF(($AH185+AM$15)&lt;Regelungszeit!$W$23,Regelungszeit!$X$22,Regelungszeit!$X$23)))))))))</f>
        <v>#N/A</v>
      </c>
      <c r="AN185" s="81" t="e">
        <f>IF(($AH185+AN$15)&lt;Regelungszeit!$W$15,Regelungszeit!$X$14,IF(($AH185+AN$15)&lt;Regelungszeit!$W$16,Regelungszeit!$X$15,IF(($AH185+AN$15)&lt;Regelungszeit!$W$17,Regelungszeit!$X$16,IF(($AH185+AN$15)&lt;Regelungszeit!$W$18,Regelungszeit!$X$17,IF(($AH185+AN$15)&lt;Regelungszeit!$W$19,Regelungszeit!$X$18,IF(($AH185+AN$15)&lt;Regelungszeit!$W$20,Regelungszeit!$X$19,IF(($AH185+AN$15)&lt;Regelungszeit!$W$21,Regelungszeit!$X$20,IF(($AH185+AN$15)&lt;Regelungszeit!$W$22,Regelungszeit!$X$21,IF(($AH185+AN$15)&lt;Regelungszeit!$W$23,Regelungszeit!$X$22,Regelungszeit!$X$23)))))))))</f>
        <v>#N/A</v>
      </c>
      <c r="AO185" s="81" t="e">
        <f>IF(($AH185+AO$15)&lt;Regelungszeit!$W$15,Regelungszeit!$X$14,IF(($AH185+AO$15)&lt;Regelungszeit!$W$16,Regelungszeit!$X$15,IF(($AH185+AO$15)&lt;Regelungszeit!$W$17,Regelungszeit!$X$16,IF(($AH185+AO$15)&lt;Regelungszeit!$W$18,Regelungszeit!$X$17,IF(($AH185+AO$15)&lt;Regelungszeit!$W$19,Regelungszeit!$X$18,IF(($AH185+AO$15)&lt;Regelungszeit!$W$20,Regelungszeit!$X$19,IF(($AH185+AO$15)&lt;Regelungszeit!$W$21,Regelungszeit!$X$20,IF(($AH185+AO$15)&lt;Regelungszeit!$W$22,Regelungszeit!$X$21,IF(($AH185+AO$15)&lt;Regelungszeit!$W$23,Regelungszeit!$X$22,Regelungszeit!$X$23)))))))))</f>
        <v>#N/A</v>
      </c>
      <c r="AP185" s="81" t="e">
        <f>IF(($AH185+AP$15)&lt;Regelungszeit!$W$15,Regelungszeit!$X$14,IF(($AH185+AP$15)&lt;Regelungszeit!$W$16,Regelungszeit!$X$15,IF(($AH185+AP$15)&lt;Regelungszeit!$W$17,Regelungszeit!$X$16,IF(($AH185+AP$15)&lt;Regelungszeit!$W$18,Regelungszeit!$X$17,IF(($AH185+AP$15)&lt;Regelungszeit!$W$19,Regelungszeit!$X$18,IF(($AH185+AP$15)&lt;Regelungszeit!$W$20,Regelungszeit!$X$19,IF(($AH185+AP$15)&lt;Regelungszeit!$W$21,Regelungszeit!$X$20,IF(($AH185+AP$15)&lt;Regelungszeit!$W$22,Regelungszeit!$X$21,IF(($AH185+AP$15)&lt;Regelungszeit!$W$23,Regelungszeit!$X$22,Regelungszeit!$X$23)))))))))</f>
        <v>#N/A</v>
      </c>
      <c r="AQ185" s="81" t="e">
        <f>IF(($AH185+AQ$15)&lt;Regelungszeit!$W$15,Regelungszeit!$X$14,IF(($AH185+AQ$15)&lt;Regelungszeit!$W$16,Regelungszeit!$X$15,IF(($AH185+AQ$15)&lt;Regelungszeit!$W$17,Regelungszeit!$X$16,IF(($AH185+AQ$15)&lt;Regelungszeit!$W$18,Regelungszeit!$X$17,IF(($AH185+AQ$15)&lt;Regelungszeit!$W$19,Regelungszeit!$X$18,IF(($AH185+AQ$15)&lt;Regelungszeit!$W$20,Regelungszeit!$X$19,IF(($AH185+AQ$15)&lt;Regelungszeit!$W$21,Regelungszeit!$X$20,IF(($AH185+AQ$15)&lt;Regelungszeit!$W$22,Regelungszeit!$X$21,IF(($AH185+AQ$15)&lt;Regelungszeit!$W$23,Regelungszeit!$X$22,Regelungszeit!$X$23)))))))))</f>
        <v>#N/A</v>
      </c>
      <c r="AR185" s="81" t="e">
        <f>IF(($AH185+AR$15)&lt;Regelungszeit!$W$15,Regelungszeit!$X$14,IF(($AH185+AR$15)&lt;Regelungszeit!$W$16,Regelungszeit!$X$15,IF(($AH185+AR$15)&lt;Regelungszeit!$W$17,Regelungszeit!$X$16,IF(($AH185+AR$15)&lt;Regelungszeit!$W$18,Regelungszeit!$X$17,IF(($AH185+AR$15)&lt;Regelungszeit!$W$19,Regelungszeit!$X$18,IF(($AH185+AR$15)&lt;Regelungszeit!$W$20,Regelungszeit!$X$19,IF(($AH185+AR$15)&lt;Regelungszeit!$W$21,Regelungszeit!$X$20,IF(($AH185+AR$15)&lt;Regelungszeit!$W$22,Regelungszeit!$X$21,IF(($AH185+AR$15)&lt;Regelungszeit!$W$23,Regelungszeit!$X$22,Regelungszeit!$X$23)))))))))</f>
        <v>#N/A</v>
      </c>
      <c r="AS185" s="81" t="e">
        <f>IF(($AH185+AS$15)&lt;Regelungszeit!$W$15,Regelungszeit!$X$14,IF(($AH185+AS$15)&lt;Regelungszeit!$W$16,Regelungszeit!$X$15,IF(($AH185+AS$15)&lt;Regelungszeit!$W$17,Regelungszeit!$X$16,IF(($AH185+AS$15)&lt;Regelungszeit!$W$18,Regelungszeit!$X$17,IF(($AH185+AS$15)&lt;Regelungszeit!$W$19,Regelungszeit!$X$18,IF(($AH185+AS$15)&lt;Regelungszeit!$W$20,Regelungszeit!$X$19,IF(($AH185+AS$15)&lt;Regelungszeit!$W$21,Regelungszeit!$X$20,IF(($AH185+AS$15)&lt;Regelungszeit!$W$22,Regelungszeit!$X$21,IF(($AH185+AS$15)&lt;Regelungszeit!$W$23,Regelungszeit!$X$22,Regelungszeit!$X$23)))))))))</f>
        <v>#N/A</v>
      </c>
      <c r="AT185" s="81" t="e">
        <f>IF(($AH185+AT$15)&lt;Regelungszeit!$W$15,Regelungszeit!$X$14,IF(($AH185+AT$15)&lt;Regelungszeit!$W$16,Regelungszeit!$X$15,IF(($AH185+AT$15)&lt;Regelungszeit!$W$17,Regelungszeit!$X$16,IF(($AH185+AT$15)&lt;Regelungszeit!$W$18,Regelungszeit!$X$17,IF(($AH185+AT$15)&lt;Regelungszeit!$W$19,Regelungszeit!$X$18,IF(($AH185+AT$15)&lt;Regelungszeit!$W$20,Regelungszeit!$X$19,IF(($AH185+AT$15)&lt;Regelungszeit!$W$21,Regelungszeit!$X$20,IF(($AH185+AT$15)&lt;Regelungszeit!$W$22,Regelungszeit!$X$21,IF(($AH185+AT$15)&lt;Regelungszeit!$W$23,Regelungszeit!$X$22,Regelungszeit!$X$23)))))))))</f>
        <v>#N/A</v>
      </c>
      <c r="AU185" s="81" t="e">
        <f>IF(($AH185+AU$15)&lt;Regelungszeit!$W$15,Regelungszeit!$X$14,IF(($AH185+AU$15)&lt;Regelungszeit!$W$16,Regelungszeit!$X$15,IF(($AH185+AU$15)&lt;Regelungszeit!$W$17,Regelungszeit!$X$16,IF(($AH185+AU$15)&lt;Regelungszeit!$W$18,Regelungszeit!$X$17,IF(($AH185+AU$15)&lt;Regelungszeit!$W$19,Regelungszeit!$X$18,IF(($AH185+AU$15)&lt;Regelungszeit!$W$20,Regelungszeit!$X$19,IF(($AH185+AU$15)&lt;Regelungszeit!$W$21,Regelungszeit!$X$20,IF(($AH185+AU$15)&lt;Regelungszeit!$W$22,Regelungszeit!$X$21,IF(($AH185+AU$15)&lt;Regelungszeit!$W$23,Regelungszeit!$X$22,Regelungszeit!$X$23)))))))))</f>
        <v>#N/A</v>
      </c>
      <c r="AV185" s="81" t="e">
        <f>IF(($AH185+AV$15)&lt;Regelungszeit!$W$15,Regelungszeit!$X$14,IF(($AH185+AV$15)&lt;Regelungszeit!$W$16,Regelungszeit!$X$15,IF(($AH185+AV$15)&lt;Regelungszeit!$W$17,Regelungszeit!$X$16,IF(($AH185+AV$15)&lt;Regelungszeit!$W$18,Regelungszeit!$X$17,IF(($AH185+AV$15)&lt;Regelungszeit!$W$19,Regelungszeit!$X$18,IF(($AH185+AV$15)&lt;Regelungszeit!$W$20,Regelungszeit!$X$19,IF(($AH185+AV$15)&lt;Regelungszeit!$W$21,Regelungszeit!$X$20,IF(($AH185+AV$15)&lt;Regelungszeit!$W$22,Regelungszeit!$X$21,IF(($AH185+AV$15)&lt;Regelungszeit!$W$23,Regelungszeit!$X$22,Regelungszeit!$X$23)))))))))</f>
        <v>#N/A</v>
      </c>
      <c r="AW185" s="81" t="e">
        <f>IF(($AH185+AW$15)&lt;Regelungszeit!$W$15,Regelungszeit!$X$14,IF(($AH185+AW$15)&lt;Regelungszeit!$W$16,Regelungszeit!$X$15,IF(($AH185+AW$15)&lt;Regelungszeit!$W$17,Regelungszeit!$X$16,IF(($AH185+AW$15)&lt;Regelungszeit!$W$18,Regelungszeit!$X$17,IF(($AH185+AW$15)&lt;Regelungszeit!$W$19,Regelungszeit!$X$18,IF(($AH185+AW$15)&lt;Regelungszeit!$W$20,Regelungszeit!$X$19,IF(($AH185+AW$15)&lt;Regelungszeit!$W$21,Regelungszeit!$X$20,IF(($AH185+AW$15)&lt;Regelungszeit!$W$22,Regelungszeit!$X$21,IF(($AH185+AW$15)&lt;Regelungszeit!$W$23,Regelungszeit!$X$22,Regelungszeit!$X$23)))))))))</f>
        <v>#N/A</v>
      </c>
      <c r="AX185" s="82" t="e">
        <f t="shared" si="50"/>
        <v>#N/A</v>
      </c>
    </row>
    <row r="186" spans="1:50">
      <c r="A186" s="56" t="e">
        <f>IF(B186=Regelungszeit!$F$31,"Ende Regelung",IF(B186=Regelungszeit!$F$32,"Ende Hochfahrrampe",""))</f>
        <v>#N/A</v>
      </c>
      <c r="B186" s="57">
        <v>172</v>
      </c>
      <c r="C186" s="58" t="e">
        <f t="shared" si="51"/>
        <v>#N/A</v>
      </c>
      <c r="D186" s="59" t="e">
        <f t="shared" si="52"/>
        <v>#N/A</v>
      </c>
      <c r="E186" s="155"/>
      <c r="F186" s="247" t="e">
        <f>MATCH(INT(C186),Zuteilung!A:A,0)</f>
        <v>#N/A</v>
      </c>
      <c r="G186" s="61" t="e">
        <f>IF(OR(C186&lt;INDEX(Zuteilung!C:C,F186),C186&gt;INDEX(Zuteilung!D:D,F186)),FALSE,TRUE)</f>
        <v>#N/A</v>
      </c>
      <c r="H186" s="60" t="e">
        <f>IF(B186&lt;=Regelungszeit!$F$32,H185+Regelungszeit!$F$28,"")</f>
        <v>#N/A</v>
      </c>
      <c r="I186" s="60"/>
      <c r="J186" s="60"/>
      <c r="K186" s="60"/>
      <c r="L186" s="61" t="e">
        <f t="shared" si="53"/>
        <v>#N/A</v>
      </c>
      <c r="M186" s="106" t="e">
        <f t="shared" si="55"/>
        <v>#N/A</v>
      </c>
      <c r="N186" s="61" t="e">
        <f>IF(M186="","",IF(M186=1,0,IF(M186=1,0,#REF!*M186)))</f>
        <v>#N/A</v>
      </c>
      <c r="O186" s="252">
        <f t="shared" si="47"/>
        <v>0</v>
      </c>
      <c r="P186" s="63">
        <f>IF(O186="","",O186*(Dateneingabe!$G$10/100))</f>
        <v>0</v>
      </c>
      <c r="Q186" s="63">
        <f t="shared" si="48"/>
        <v>0</v>
      </c>
      <c r="R186" s="63" t="e">
        <f>IF(C186="","",IF(Dateneingabe!$G$17&lt;40909,Zeitreihe!P186,Zeitreihe!Q186))</f>
        <v>#N/A</v>
      </c>
      <c r="S186" s="68" t="str">
        <f>IF($T$14=0,"",IF(H186="","",IF(E186="","Ist-Arbeit fehlt",IF(L186&gt;Dateneingabe!$G$8,"Ist-Arbeit unplausibel",""))))</f>
        <v/>
      </c>
      <c r="T186" s="30">
        <f t="shared" si="54"/>
        <v>0</v>
      </c>
      <c r="U186" s="30">
        <f t="shared" si="44"/>
        <v>0</v>
      </c>
      <c r="X186" s="80"/>
      <c r="Y186" s="79"/>
      <c r="Z186" s="81"/>
      <c r="AA186" s="81"/>
      <c r="AB186" s="81"/>
      <c r="AC186" s="81"/>
      <c r="AD186" s="81"/>
      <c r="AE186" s="81"/>
      <c r="AF186" s="30" t="e">
        <f t="shared" si="56"/>
        <v>#N/A</v>
      </c>
      <c r="AG186" s="80" t="e">
        <f t="shared" si="49"/>
        <v>#N/A</v>
      </c>
      <c r="AH186" s="79" t="e">
        <f t="shared" si="57"/>
        <v>#N/A</v>
      </c>
      <c r="AI186" s="81" t="e">
        <f>IF(($AH186+AI$15)&lt;Regelungszeit!$W$15,Regelungszeit!$X$14,IF(($AH186+AI$15)&lt;Regelungszeit!$W$16,Regelungszeit!$X$15,IF(($AH186+AI$15)&lt;Regelungszeit!$W$17,Regelungszeit!$X$16,IF(($AH186+AI$15)&lt;Regelungszeit!$W$18,Regelungszeit!$X$17,IF(($AH186+AI$15)&lt;Regelungszeit!$W$19,Regelungszeit!$X$18,IF(($AH186+AI$15)&lt;Regelungszeit!$W$20,Regelungszeit!$X$19,IF(($AH186+AI$15)&lt;Regelungszeit!$W$21,Regelungszeit!$X$20,IF(($AH186+AI$15)&lt;Regelungszeit!$W$22,Regelungszeit!$X$21,IF(($AH186+AI$15)&lt;Regelungszeit!$W$23,Regelungszeit!$X$22,Regelungszeit!$X$23)))))))))</f>
        <v>#N/A</v>
      </c>
      <c r="AJ186" s="81" t="e">
        <f>IF(($AH186+AJ$15)&lt;Regelungszeit!$W$15,Regelungszeit!$X$14,IF(($AH186+AJ$15)&lt;Regelungszeit!$W$16,Regelungszeit!$X$15,IF(($AH186+AJ$15)&lt;Regelungszeit!$W$17,Regelungszeit!$X$16,IF(($AH186+AJ$15)&lt;Regelungszeit!$W$18,Regelungszeit!$X$17,IF(($AH186+AJ$15)&lt;Regelungszeit!$W$19,Regelungszeit!$X$18,IF(($AH186+AJ$15)&lt;Regelungszeit!$W$20,Regelungszeit!$X$19,IF(($AH186+AJ$15)&lt;Regelungszeit!$W$21,Regelungszeit!$X$20,IF(($AH186+AJ$15)&lt;Regelungszeit!$W$22,Regelungszeit!$X$21,IF(($AH186+AJ$15)&lt;Regelungszeit!$W$23,Regelungszeit!$X$22,Regelungszeit!$X$23)))))))))</f>
        <v>#N/A</v>
      </c>
      <c r="AK186" s="81" t="e">
        <f>IF(($AH186+AK$15)&lt;Regelungszeit!$W$15,Regelungszeit!$X$14,IF(($AH186+AK$15)&lt;Regelungszeit!$W$16,Regelungszeit!$X$15,IF(($AH186+AK$15)&lt;Regelungszeit!$W$17,Regelungszeit!$X$16,IF(($AH186+AK$15)&lt;Regelungszeit!$W$18,Regelungszeit!$X$17,IF(($AH186+AK$15)&lt;Regelungszeit!$W$19,Regelungszeit!$X$18,IF(($AH186+AK$15)&lt;Regelungszeit!$W$20,Regelungszeit!$X$19,IF(($AH186+AK$15)&lt;Regelungszeit!$W$21,Regelungszeit!$X$20,IF(($AH186+AK$15)&lt;Regelungszeit!$W$22,Regelungszeit!$X$21,IF(($AH186+AK$15)&lt;Regelungszeit!$W$23,Regelungszeit!$X$22,Regelungszeit!$X$23)))))))))</f>
        <v>#N/A</v>
      </c>
      <c r="AL186" s="81" t="e">
        <f>IF(($AH186+AL$15)&lt;Regelungszeit!$W$15,Regelungszeit!$X$14,IF(($AH186+AL$15)&lt;Regelungszeit!$W$16,Regelungszeit!$X$15,IF(($AH186+AL$15)&lt;Regelungszeit!$W$17,Regelungszeit!$X$16,IF(($AH186+AL$15)&lt;Regelungszeit!$W$18,Regelungszeit!$X$17,IF(($AH186+AL$15)&lt;Regelungszeit!$W$19,Regelungszeit!$X$18,IF(($AH186+AL$15)&lt;Regelungszeit!$W$20,Regelungszeit!$X$19,IF(($AH186+AL$15)&lt;Regelungszeit!$W$21,Regelungszeit!$X$20,IF(($AH186+AL$15)&lt;Regelungszeit!$W$22,Regelungszeit!$X$21,IF(($AH186+AL$15)&lt;Regelungszeit!$W$23,Regelungszeit!$X$22,Regelungszeit!$X$23)))))))))</f>
        <v>#N/A</v>
      </c>
      <c r="AM186" s="81" t="e">
        <f>IF(($AH186+AM$15)&lt;Regelungszeit!$W$15,Regelungszeit!$X$14,IF(($AH186+AM$15)&lt;Regelungszeit!$W$16,Regelungszeit!$X$15,IF(($AH186+AM$15)&lt;Regelungszeit!$W$17,Regelungszeit!$X$16,IF(($AH186+AM$15)&lt;Regelungszeit!$W$18,Regelungszeit!$X$17,IF(($AH186+AM$15)&lt;Regelungszeit!$W$19,Regelungszeit!$X$18,IF(($AH186+AM$15)&lt;Regelungszeit!$W$20,Regelungszeit!$X$19,IF(($AH186+AM$15)&lt;Regelungszeit!$W$21,Regelungszeit!$X$20,IF(($AH186+AM$15)&lt;Regelungszeit!$W$22,Regelungszeit!$X$21,IF(($AH186+AM$15)&lt;Regelungszeit!$W$23,Regelungszeit!$X$22,Regelungszeit!$X$23)))))))))</f>
        <v>#N/A</v>
      </c>
      <c r="AN186" s="81" t="e">
        <f>IF(($AH186+AN$15)&lt;Regelungszeit!$W$15,Regelungszeit!$X$14,IF(($AH186+AN$15)&lt;Regelungszeit!$W$16,Regelungszeit!$X$15,IF(($AH186+AN$15)&lt;Regelungszeit!$W$17,Regelungszeit!$X$16,IF(($AH186+AN$15)&lt;Regelungszeit!$W$18,Regelungszeit!$X$17,IF(($AH186+AN$15)&lt;Regelungszeit!$W$19,Regelungszeit!$X$18,IF(($AH186+AN$15)&lt;Regelungszeit!$W$20,Regelungszeit!$X$19,IF(($AH186+AN$15)&lt;Regelungszeit!$W$21,Regelungszeit!$X$20,IF(($AH186+AN$15)&lt;Regelungszeit!$W$22,Regelungszeit!$X$21,IF(($AH186+AN$15)&lt;Regelungszeit!$W$23,Regelungszeit!$X$22,Regelungszeit!$X$23)))))))))</f>
        <v>#N/A</v>
      </c>
      <c r="AO186" s="81" t="e">
        <f>IF(($AH186+AO$15)&lt;Regelungszeit!$W$15,Regelungszeit!$X$14,IF(($AH186+AO$15)&lt;Regelungszeit!$W$16,Regelungszeit!$X$15,IF(($AH186+AO$15)&lt;Regelungszeit!$W$17,Regelungszeit!$X$16,IF(($AH186+AO$15)&lt;Regelungszeit!$W$18,Regelungszeit!$X$17,IF(($AH186+AO$15)&lt;Regelungszeit!$W$19,Regelungszeit!$X$18,IF(($AH186+AO$15)&lt;Regelungszeit!$W$20,Regelungszeit!$X$19,IF(($AH186+AO$15)&lt;Regelungszeit!$W$21,Regelungszeit!$X$20,IF(($AH186+AO$15)&lt;Regelungszeit!$W$22,Regelungszeit!$X$21,IF(($AH186+AO$15)&lt;Regelungszeit!$W$23,Regelungszeit!$X$22,Regelungszeit!$X$23)))))))))</f>
        <v>#N/A</v>
      </c>
      <c r="AP186" s="81" t="e">
        <f>IF(($AH186+AP$15)&lt;Regelungszeit!$W$15,Regelungszeit!$X$14,IF(($AH186+AP$15)&lt;Regelungszeit!$W$16,Regelungszeit!$X$15,IF(($AH186+AP$15)&lt;Regelungszeit!$W$17,Regelungszeit!$X$16,IF(($AH186+AP$15)&lt;Regelungszeit!$W$18,Regelungszeit!$X$17,IF(($AH186+AP$15)&lt;Regelungszeit!$W$19,Regelungszeit!$X$18,IF(($AH186+AP$15)&lt;Regelungszeit!$W$20,Regelungszeit!$X$19,IF(($AH186+AP$15)&lt;Regelungszeit!$W$21,Regelungszeit!$X$20,IF(($AH186+AP$15)&lt;Regelungszeit!$W$22,Regelungszeit!$X$21,IF(($AH186+AP$15)&lt;Regelungszeit!$W$23,Regelungszeit!$X$22,Regelungszeit!$X$23)))))))))</f>
        <v>#N/A</v>
      </c>
      <c r="AQ186" s="81" t="e">
        <f>IF(($AH186+AQ$15)&lt;Regelungszeit!$W$15,Regelungszeit!$X$14,IF(($AH186+AQ$15)&lt;Regelungszeit!$W$16,Regelungszeit!$X$15,IF(($AH186+AQ$15)&lt;Regelungszeit!$W$17,Regelungszeit!$X$16,IF(($AH186+AQ$15)&lt;Regelungszeit!$W$18,Regelungszeit!$X$17,IF(($AH186+AQ$15)&lt;Regelungszeit!$W$19,Regelungszeit!$X$18,IF(($AH186+AQ$15)&lt;Regelungszeit!$W$20,Regelungszeit!$X$19,IF(($AH186+AQ$15)&lt;Regelungszeit!$W$21,Regelungszeit!$X$20,IF(($AH186+AQ$15)&lt;Regelungszeit!$W$22,Regelungszeit!$X$21,IF(($AH186+AQ$15)&lt;Regelungszeit!$W$23,Regelungszeit!$X$22,Regelungszeit!$X$23)))))))))</f>
        <v>#N/A</v>
      </c>
      <c r="AR186" s="81" t="e">
        <f>IF(($AH186+AR$15)&lt;Regelungszeit!$W$15,Regelungszeit!$X$14,IF(($AH186+AR$15)&lt;Regelungszeit!$W$16,Regelungszeit!$X$15,IF(($AH186+AR$15)&lt;Regelungszeit!$W$17,Regelungszeit!$X$16,IF(($AH186+AR$15)&lt;Regelungszeit!$W$18,Regelungszeit!$X$17,IF(($AH186+AR$15)&lt;Regelungszeit!$W$19,Regelungszeit!$X$18,IF(($AH186+AR$15)&lt;Regelungszeit!$W$20,Regelungszeit!$X$19,IF(($AH186+AR$15)&lt;Regelungszeit!$W$21,Regelungszeit!$X$20,IF(($AH186+AR$15)&lt;Regelungszeit!$W$22,Regelungszeit!$X$21,IF(($AH186+AR$15)&lt;Regelungszeit!$W$23,Regelungszeit!$X$22,Regelungszeit!$X$23)))))))))</f>
        <v>#N/A</v>
      </c>
      <c r="AS186" s="81" t="e">
        <f>IF(($AH186+AS$15)&lt;Regelungszeit!$W$15,Regelungszeit!$X$14,IF(($AH186+AS$15)&lt;Regelungszeit!$W$16,Regelungszeit!$X$15,IF(($AH186+AS$15)&lt;Regelungszeit!$W$17,Regelungszeit!$X$16,IF(($AH186+AS$15)&lt;Regelungszeit!$W$18,Regelungszeit!$X$17,IF(($AH186+AS$15)&lt;Regelungszeit!$W$19,Regelungszeit!$X$18,IF(($AH186+AS$15)&lt;Regelungszeit!$W$20,Regelungszeit!$X$19,IF(($AH186+AS$15)&lt;Regelungszeit!$W$21,Regelungszeit!$X$20,IF(($AH186+AS$15)&lt;Regelungszeit!$W$22,Regelungszeit!$X$21,IF(($AH186+AS$15)&lt;Regelungszeit!$W$23,Regelungszeit!$X$22,Regelungszeit!$X$23)))))))))</f>
        <v>#N/A</v>
      </c>
      <c r="AT186" s="81" t="e">
        <f>IF(($AH186+AT$15)&lt;Regelungszeit!$W$15,Regelungszeit!$X$14,IF(($AH186+AT$15)&lt;Regelungszeit!$W$16,Regelungszeit!$X$15,IF(($AH186+AT$15)&lt;Regelungszeit!$W$17,Regelungszeit!$X$16,IF(($AH186+AT$15)&lt;Regelungszeit!$W$18,Regelungszeit!$X$17,IF(($AH186+AT$15)&lt;Regelungszeit!$W$19,Regelungszeit!$X$18,IF(($AH186+AT$15)&lt;Regelungszeit!$W$20,Regelungszeit!$X$19,IF(($AH186+AT$15)&lt;Regelungszeit!$W$21,Regelungszeit!$X$20,IF(($AH186+AT$15)&lt;Regelungszeit!$W$22,Regelungszeit!$X$21,IF(($AH186+AT$15)&lt;Regelungszeit!$W$23,Regelungszeit!$X$22,Regelungszeit!$X$23)))))))))</f>
        <v>#N/A</v>
      </c>
      <c r="AU186" s="81" t="e">
        <f>IF(($AH186+AU$15)&lt;Regelungszeit!$W$15,Regelungszeit!$X$14,IF(($AH186+AU$15)&lt;Regelungszeit!$W$16,Regelungszeit!$X$15,IF(($AH186+AU$15)&lt;Regelungszeit!$W$17,Regelungszeit!$X$16,IF(($AH186+AU$15)&lt;Regelungszeit!$W$18,Regelungszeit!$X$17,IF(($AH186+AU$15)&lt;Regelungszeit!$W$19,Regelungszeit!$X$18,IF(($AH186+AU$15)&lt;Regelungszeit!$W$20,Regelungszeit!$X$19,IF(($AH186+AU$15)&lt;Regelungszeit!$W$21,Regelungszeit!$X$20,IF(($AH186+AU$15)&lt;Regelungszeit!$W$22,Regelungszeit!$X$21,IF(($AH186+AU$15)&lt;Regelungszeit!$W$23,Regelungszeit!$X$22,Regelungszeit!$X$23)))))))))</f>
        <v>#N/A</v>
      </c>
      <c r="AV186" s="81" t="e">
        <f>IF(($AH186+AV$15)&lt;Regelungszeit!$W$15,Regelungszeit!$X$14,IF(($AH186+AV$15)&lt;Regelungszeit!$W$16,Regelungszeit!$X$15,IF(($AH186+AV$15)&lt;Regelungszeit!$W$17,Regelungszeit!$X$16,IF(($AH186+AV$15)&lt;Regelungszeit!$W$18,Regelungszeit!$X$17,IF(($AH186+AV$15)&lt;Regelungszeit!$W$19,Regelungszeit!$X$18,IF(($AH186+AV$15)&lt;Regelungszeit!$W$20,Regelungszeit!$X$19,IF(($AH186+AV$15)&lt;Regelungszeit!$W$21,Regelungszeit!$X$20,IF(($AH186+AV$15)&lt;Regelungszeit!$W$22,Regelungszeit!$X$21,IF(($AH186+AV$15)&lt;Regelungszeit!$W$23,Regelungszeit!$X$22,Regelungszeit!$X$23)))))))))</f>
        <v>#N/A</v>
      </c>
      <c r="AW186" s="81" t="e">
        <f>IF(($AH186+AW$15)&lt;Regelungszeit!$W$15,Regelungszeit!$X$14,IF(($AH186+AW$15)&lt;Regelungszeit!$W$16,Regelungszeit!$X$15,IF(($AH186+AW$15)&lt;Regelungszeit!$W$17,Regelungszeit!$X$16,IF(($AH186+AW$15)&lt;Regelungszeit!$W$18,Regelungszeit!$X$17,IF(($AH186+AW$15)&lt;Regelungszeit!$W$19,Regelungszeit!$X$18,IF(($AH186+AW$15)&lt;Regelungszeit!$W$20,Regelungszeit!$X$19,IF(($AH186+AW$15)&lt;Regelungszeit!$W$21,Regelungszeit!$X$20,IF(($AH186+AW$15)&lt;Regelungszeit!$W$22,Regelungszeit!$X$21,IF(($AH186+AW$15)&lt;Regelungszeit!$W$23,Regelungszeit!$X$22,Regelungszeit!$X$23)))))))))</f>
        <v>#N/A</v>
      </c>
      <c r="AX186" s="82" t="e">
        <f t="shared" si="50"/>
        <v>#N/A</v>
      </c>
    </row>
    <row r="187" spans="1:50">
      <c r="A187" s="56" t="e">
        <f>IF(B187=Regelungszeit!$F$31,"Ende Regelung",IF(B187=Regelungszeit!$F$32,"Ende Hochfahrrampe",""))</f>
        <v>#N/A</v>
      </c>
      <c r="B187" s="57">
        <v>173</v>
      </c>
      <c r="C187" s="58" t="e">
        <f t="shared" si="51"/>
        <v>#N/A</v>
      </c>
      <c r="D187" s="59" t="e">
        <f t="shared" si="52"/>
        <v>#N/A</v>
      </c>
      <c r="E187" s="155"/>
      <c r="F187" s="247" t="e">
        <f>MATCH(INT(C187),Zuteilung!A:A,0)</f>
        <v>#N/A</v>
      </c>
      <c r="G187" s="61" t="e">
        <f>IF(OR(C187&lt;INDEX(Zuteilung!C:C,F187),C187&gt;INDEX(Zuteilung!D:D,F187)),FALSE,TRUE)</f>
        <v>#N/A</v>
      </c>
      <c r="H187" s="60" t="e">
        <f>IF(B187&lt;=Regelungszeit!$F$32,H186+Regelungszeit!$F$28,"")</f>
        <v>#N/A</v>
      </c>
      <c r="I187" s="60"/>
      <c r="J187" s="60"/>
      <c r="K187" s="60"/>
      <c r="L187" s="61" t="e">
        <f t="shared" si="53"/>
        <v>#N/A</v>
      </c>
      <c r="M187" s="106" t="e">
        <f t="shared" si="55"/>
        <v>#N/A</v>
      </c>
      <c r="N187" s="61" t="e">
        <f>IF(M187="","",IF(M187=1,0,IF(M187=1,0,#REF!*M187)))</f>
        <v>#N/A</v>
      </c>
      <c r="O187" s="252">
        <f t="shared" si="47"/>
        <v>0</v>
      </c>
      <c r="P187" s="63">
        <f>IF(O187="","",O187*(Dateneingabe!$G$10/100))</f>
        <v>0</v>
      </c>
      <c r="Q187" s="63">
        <f t="shared" si="48"/>
        <v>0</v>
      </c>
      <c r="R187" s="63" t="e">
        <f>IF(C187="","",IF(Dateneingabe!$G$17&lt;40909,Zeitreihe!P187,Zeitreihe!Q187))</f>
        <v>#N/A</v>
      </c>
      <c r="S187" s="68" t="str">
        <f>IF($T$14=0,"",IF(H187="","",IF(E187="","Ist-Arbeit fehlt",IF(L187&gt;Dateneingabe!$G$8,"Ist-Arbeit unplausibel",""))))</f>
        <v/>
      </c>
      <c r="T187" s="30">
        <f t="shared" si="54"/>
        <v>0</v>
      </c>
      <c r="U187" s="30">
        <f t="shared" si="44"/>
        <v>0</v>
      </c>
      <c r="X187" s="80"/>
      <c r="Y187" s="79"/>
      <c r="Z187" s="81"/>
      <c r="AA187" s="81"/>
      <c r="AB187" s="81"/>
      <c r="AC187" s="81"/>
      <c r="AD187" s="81"/>
      <c r="AE187" s="81"/>
      <c r="AF187" s="30" t="e">
        <f t="shared" si="56"/>
        <v>#N/A</v>
      </c>
      <c r="AG187" s="80" t="e">
        <f t="shared" si="49"/>
        <v>#N/A</v>
      </c>
      <c r="AH187" s="79" t="e">
        <f t="shared" si="57"/>
        <v>#N/A</v>
      </c>
      <c r="AI187" s="81" t="e">
        <f>IF(($AH187+AI$15)&lt;Regelungszeit!$W$15,Regelungszeit!$X$14,IF(($AH187+AI$15)&lt;Regelungszeit!$W$16,Regelungszeit!$X$15,IF(($AH187+AI$15)&lt;Regelungszeit!$W$17,Regelungszeit!$X$16,IF(($AH187+AI$15)&lt;Regelungszeit!$W$18,Regelungszeit!$X$17,IF(($AH187+AI$15)&lt;Regelungszeit!$W$19,Regelungszeit!$X$18,IF(($AH187+AI$15)&lt;Regelungszeit!$W$20,Regelungszeit!$X$19,IF(($AH187+AI$15)&lt;Regelungszeit!$W$21,Regelungszeit!$X$20,IF(($AH187+AI$15)&lt;Regelungszeit!$W$22,Regelungszeit!$X$21,IF(($AH187+AI$15)&lt;Regelungszeit!$W$23,Regelungszeit!$X$22,Regelungszeit!$X$23)))))))))</f>
        <v>#N/A</v>
      </c>
      <c r="AJ187" s="81" t="e">
        <f>IF(($AH187+AJ$15)&lt;Regelungszeit!$W$15,Regelungszeit!$X$14,IF(($AH187+AJ$15)&lt;Regelungszeit!$W$16,Regelungszeit!$X$15,IF(($AH187+AJ$15)&lt;Regelungszeit!$W$17,Regelungszeit!$X$16,IF(($AH187+AJ$15)&lt;Regelungszeit!$W$18,Regelungszeit!$X$17,IF(($AH187+AJ$15)&lt;Regelungszeit!$W$19,Regelungszeit!$X$18,IF(($AH187+AJ$15)&lt;Regelungszeit!$W$20,Regelungszeit!$X$19,IF(($AH187+AJ$15)&lt;Regelungszeit!$W$21,Regelungszeit!$X$20,IF(($AH187+AJ$15)&lt;Regelungszeit!$W$22,Regelungszeit!$X$21,IF(($AH187+AJ$15)&lt;Regelungszeit!$W$23,Regelungszeit!$X$22,Regelungszeit!$X$23)))))))))</f>
        <v>#N/A</v>
      </c>
      <c r="AK187" s="81" t="e">
        <f>IF(($AH187+AK$15)&lt;Regelungszeit!$W$15,Regelungszeit!$X$14,IF(($AH187+AK$15)&lt;Regelungszeit!$W$16,Regelungszeit!$X$15,IF(($AH187+AK$15)&lt;Regelungszeit!$W$17,Regelungszeit!$X$16,IF(($AH187+AK$15)&lt;Regelungszeit!$W$18,Regelungszeit!$X$17,IF(($AH187+AK$15)&lt;Regelungszeit!$W$19,Regelungszeit!$X$18,IF(($AH187+AK$15)&lt;Regelungszeit!$W$20,Regelungszeit!$X$19,IF(($AH187+AK$15)&lt;Regelungszeit!$W$21,Regelungszeit!$X$20,IF(($AH187+AK$15)&lt;Regelungszeit!$W$22,Regelungszeit!$X$21,IF(($AH187+AK$15)&lt;Regelungszeit!$W$23,Regelungszeit!$X$22,Regelungszeit!$X$23)))))))))</f>
        <v>#N/A</v>
      </c>
      <c r="AL187" s="81" t="e">
        <f>IF(($AH187+AL$15)&lt;Regelungszeit!$W$15,Regelungszeit!$X$14,IF(($AH187+AL$15)&lt;Regelungszeit!$W$16,Regelungszeit!$X$15,IF(($AH187+AL$15)&lt;Regelungszeit!$W$17,Regelungszeit!$X$16,IF(($AH187+AL$15)&lt;Regelungszeit!$W$18,Regelungszeit!$X$17,IF(($AH187+AL$15)&lt;Regelungszeit!$W$19,Regelungszeit!$X$18,IF(($AH187+AL$15)&lt;Regelungszeit!$W$20,Regelungszeit!$X$19,IF(($AH187+AL$15)&lt;Regelungszeit!$W$21,Regelungszeit!$X$20,IF(($AH187+AL$15)&lt;Regelungszeit!$W$22,Regelungszeit!$X$21,IF(($AH187+AL$15)&lt;Regelungszeit!$W$23,Regelungszeit!$X$22,Regelungszeit!$X$23)))))))))</f>
        <v>#N/A</v>
      </c>
      <c r="AM187" s="81" t="e">
        <f>IF(($AH187+AM$15)&lt;Regelungszeit!$W$15,Regelungszeit!$X$14,IF(($AH187+AM$15)&lt;Regelungszeit!$W$16,Regelungszeit!$X$15,IF(($AH187+AM$15)&lt;Regelungszeit!$W$17,Regelungszeit!$X$16,IF(($AH187+AM$15)&lt;Regelungszeit!$W$18,Regelungszeit!$X$17,IF(($AH187+AM$15)&lt;Regelungszeit!$W$19,Regelungszeit!$X$18,IF(($AH187+AM$15)&lt;Regelungszeit!$W$20,Regelungszeit!$X$19,IF(($AH187+AM$15)&lt;Regelungszeit!$W$21,Regelungszeit!$X$20,IF(($AH187+AM$15)&lt;Regelungszeit!$W$22,Regelungszeit!$X$21,IF(($AH187+AM$15)&lt;Regelungszeit!$W$23,Regelungszeit!$X$22,Regelungszeit!$X$23)))))))))</f>
        <v>#N/A</v>
      </c>
      <c r="AN187" s="81" t="e">
        <f>IF(($AH187+AN$15)&lt;Regelungszeit!$W$15,Regelungszeit!$X$14,IF(($AH187+AN$15)&lt;Regelungszeit!$W$16,Regelungszeit!$X$15,IF(($AH187+AN$15)&lt;Regelungszeit!$W$17,Regelungszeit!$X$16,IF(($AH187+AN$15)&lt;Regelungszeit!$W$18,Regelungszeit!$X$17,IF(($AH187+AN$15)&lt;Regelungszeit!$W$19,Regelungszeit!$X$18,IF(($AH187+AN$15)&lt;Regelungszeit!$W$20,Regelungszeit!$X$19,IF(($AH187+AN$15)&lt;Regelungszeit!$W$21,Regelungszeit!$X$20,IF(($AH187+AN$15)&lt;Regelungszeit!$W$22,Regelungszeit!$X$21,IF(($AH187+AN$15)&lt;Regelungszeit!$W$23,Regelungszeit!$X$22,Regelungszeit!$X$23)))))))))</f>
        <v>#N/A</v>
      </c>
      <c r="AO187" s="81" t="e">
        <f>IF(($AH187+AO$15)&lt;Regelungszeit!$W$15,Regelungszeit!$X$14,IF(($AH187+AO$15)&lt;Regelungszeit!$W$16,Regelungszeit!$X$15,IF(($AH187+AO$15)&lt;Regelungszeit!$W$17,Regelungszeit!$X$16,IF(($AH187+AO$15)&lt;Regelungszeit!$W$18,Regelungszeit!$X$17,IF(($AH187+AO$15)&lt;Regelungszeit!$W$19,Regelungszeit!$X$18,IF(($AH187+AO$15)&lt;Regelungszeit!$W$20,Regelungszeit!$X$19,IF(($AH187+AO$15)&lt;Regelungszeit!$W$21,Regelungszeit!$X$20,IF(($AH187+AO$15)&lt;Regelungszeit!$W$22,Regelungszeit!$X$21,IF(($AH187+AO$15)&lt;Regelungszeit!$W$23,Regelungszeit!$X$22,Regelungszeit!$X$23)))))))))</f>
        <v>#N/A</v>
      </c>
      <c r="AP187" s="81" t="e">
        <f>IF(($AH187+AP$15)&lt;Regelungszeit!$W$15,Regelungszeit!$X$14,IF(($AH187+AP$15)&lt;Regelungszeit!$W$16,Regelungszeit!$X$15,IF(($AH187+AP$15)&lt;Regelungszeit!$W$17,Regelungszeit!$X$16,IF(($AH187+AP$15)&lt;Regelungszeit!$W$18,Regelungszeit!$X$17,IF(($AH187+AP$15)&lt;Regelungszeit!$W$19,Regelungszeit!$X$18,IF(($AH187+AP$15)&lt;Regelungszeit!$W$20,Regelungszeit!$X$19,IF(($AH187+AP$15)&lt;Regelungszeit!$W$21,Regelungszeit!$X$20,IF(($AH187+AP$15)&lt;Regelungszeit!$W$22,Regelungszeit!$X$21,IF(($AH187+AP$15)&lt;Regelungszeit!$W$23,Regelungszeit!$X$22,Regelungszeit!$X$23)))))))))</f>
        <v>#N/A</v>
      </c>
      <c r="AQ187" s="81" t="e">
        <f>IF(($AH187+AQ$15)&lt;Regelungszeit!$W$15,Regelungszeit!$X$14,IF(($AH187+AQ$15)&lt;Regelungszeit!$W$16,Regelungszeit!$X$15,IF(($AH187+AQ$15)&lt;Regelungszeit!$W$17,Regelungszeit!$X$16,IF(($AH187+AQ$15)&lt;Regelungszeit!$W$18,Regelungszeit!$X$17,IF(($AH187+AQ$15)&lt;Regelungszeit!$W$19,Regelungszeit!$X$18,IF(($AH187+AQ$15)&lt;Regelungszeit!$W$20,Regelungszeit!$X$19,IF(($AH187+AQ$15)&lt;Regelungszeit!$W$21,Regelungszeit!$X$20,IF(($AH187+AQ$15)&lt;Regelungszeit!$W$22,Regelungszeit!$X$21,IF(($AH187+AQ$15)&lt;Regelungszeit!$W$23,Regelungszeit!$X$22,Regelungszeit!$X$23)))))))))</f>
        <v>#N/A</v>
      </c>
      <c r="AR187" s="81" t="e">
        <f>IF(($AH187+AR$15)&lt;Regelungszeit!$W$15,Regelungszeit!$X$14,IF(($AH187+AR$15)&lt;Regelungszeit!$W$16,Regelungszeit!$X$15,IF(($AH187+AR$15)&lt;Regelungszeit!$W$17,Regelungszeit!$X$16,IF(($AH187+AR$15)&lt;Regelungszeit!$W$18,Regelungszeit!$X$17,IF(($AH187+AR$15)&lt;Regelungszeit!$W$19,Regelungszeit!$X$18,IF(($AH187+AR$15)&lt;Regelungszeit!$W$20,Regelungszeit!$X$19,IF(($AH187+AR$15)&lt;Regelungszeit!$W$21,Regelungszeit!$X$20,IF(($AH187+AR$15)&lt;Regelungszeit!$W$22,Regelungszeit!$X$21,IF(($AH187+AR$15)&lt;Regelungszeit!$W$23,Regelungszeit!$X$22,Regelungszeit!$X$23)))))))))</f>
        <v>#N/A</v>
      </c>
      <c r="AS187" s="81" t="e">
        <f>IF(($AH187+AS$15)&lt;Regelungszeit!$W$15,Regelungszeit!$X$14,IF(($AH187+AS$15)&lt;Regelungszeit!$W$16,Regelungszeit!$X$15,IF(($AH187+AS$15)&lt;Regelungszeit!$W$17,Regelungszeit!$X$16,IF(($AH187+AS$15)&lt;Regelungszeit!$W$18,Regelungszeit!$X$17,IF(($AH187+AS$15)&lt;Regelungszeit!$W$19,Regelungszeit!$X$18,IF(($AH187+AS$15)&lt;Regelungszeit!$W$20,Regelungszeit!$X$19,IF(($AH187+AS$15)&lt;Regelungszeit!$W$21,Regelungszeit!$X$20,IF(($AH187+AS$15)&lt;Regelungszeit!$W$22,Regelungszeit!$X$21,IF(($AH187+AS$15)&lt;Regelungszeit!$W$23,Regelungszeit!$X$22,Regelungszeit!$X$23)))))))))</f>
        <v>#N/A</v>
      </c>
      <c r="AT187" s="81" t="e">
        <f>IF(($AH187+AT$15)&lt;Regelungszeit!$W$15,Regelungszeit!$X$14,IF(($AH187+AT$15)&lt;Regelungszeit!$W$16,Regelungszeit!$X$15,IF(($AH187+AT$15)&lt;Regelungszeit!$W$17,Regelungszeit!$X$16,IF(($AH187+AT$15)&lt;Regelungszeit!$W$18,Regelungszeit!$X$17,IF(($AH187+AT$15)&lt;Regelungszeit!$W$19,Regelungszeit!$X$18,IF(($AH187+AT$15)&lt;Regelungszeit!$W$20,Regelungszeit!$X$19,IF(($AH187+AT$15)&lt;Regelungszeit!$W$21,Regelungszeit!$X$20,IF(($AH187+AT$15)&lt;Regelungszeit!$W$22,Regelungszeit!$X$21,IF(($AH187+AT$15)&lt;Regelungszeit!$W$23,Regelungszeit!$X$22,Regelungszeit!$X$23)))))))))</f>
        <v>#N/A</v>
      </c>
      <c r="AU187" s="81" t="e">
        <f>IF(($AH187+AU$15)&lt;Regelungszeit!$W$15,Regelungszeit!$X$14,IF(($AH187+AU$15)&lt;Regelungszeit!$W$16,Regelungszeit!$X$15,IF(($AH187+AU$15)&lt;Regelungszeit!$W$17,Regelungszeit!$X$16,IF(($AH187+AU$15)&lt;Regelungszeit!$W$18,Regelungszeit!$X$17,IF(($AH187+AU$15)&lt;Regelungszeit!$W$19,Regelungszeit!$X$18,IF(($AH187+AU$15)&lt;Regelungszeit!$W$20,Regelungszeit!$X$19,IF(($AH187+AU$15)&lt;Regelungszeit!$W$21,Regelungszeit!$X$20,IF(($AH187+AU$15)&lt;Regelungszeit!$W$22,Regelungszeit!$X$21,IF(($AH187+AU$15)&lt;Regelungszeit!$W$23,Regelungszeit!$X$22,Regelungszeit!$X$23)))))))))</f>
        <v>#N/A</v>
      </c>
      <c r="AV187" s="81" t="e">
        <f>IF(($AH187+AV$15)&lt;Regelungszeit!$W$15,Regelungszeit!$X$14,IF(($AH187+AV$15)&lt;Regelungszeit!$W$16,Regelungszeit!$X$15,IF(($AH187+AV$15)&lt;Regelungszeit!$W$17,Regelungszeit!$X$16,IF(($AH187+AV$15)&lt;Regelungszeit!$W$18,Regelungszeit!$X$17,IF(($AH187+AV$15)&lt;Regelungszeit!$W$19,Regelungszeit!$X$18,IF(($AH187+AV$15)&lt;Regelungszeit!$W$20,Regelungszeit!$X$19,IF(($AH187+AV$15)&lt;Regelungszeit!$W$21,Regelungszeit!$X$20,IF(($AH187+AV$15)&lt;Regelungszeit!$W$22,Regelungszeit!$X$21,IF(($AH187+AV$15)&lt;Regelungszeit!$W$23,Regelungszeit!$X$22,Regelungszeit!$X$23)))))))))</f>
        <v>#N/A</v>
      </c>
      <c r="AW187" s="81" t="e">
        <f>IF(($AH187+AW$15)&lt;Regelungszeit!$W$15,Regelungszeit!$X$14,IF(($AH187+AW$15)&lt;Regelungszeit!$W$16,Regelungszeit!$X$15,IF(($AH187+AW$15)&lt;Regelungszeit!$W$17,Regelungszeit!$X$16,IF(($AH187+AW$15)&lt;Regelungszeit!$W$18,Regelungszeit!$X$17,IF(($AH187+AW$15)&lt;Regelungszeit!$W$19,Regelungszeit!$X$18,IF(($AH187+AW$15)&lt;Regelungszeit!$W$20,Regelungszeit!$X$19,IF(($AH187+AW$15)&lt;Regelungszeit!$W$21,Regelungszeit!$X$20,IF(($AH187+AW$15)&lt;Regelungszeit!$W$22,Regelungszeit!$X$21,IF(($AH187+AW$15)&lt;Regelungszeit!$W$23,Regelungszeit!$X$22,Regelungszeit!$X$23)))))))))</f>
        <v>#N/A</v>
      </c>
      <c r="AX187" s="82" t="e">
        <f t="shared" si="50"/>
        <v>#N/A</v>
      </c>
    </row>
    <row r="188" spans="1:50">
      <c r="A188" s="56" t="e">
        <f>IF(B188=Regelungszeit!$F$31,"Ende Regelung",IF(B188=Regelungszeit!$F$32,"Ende Hochfahrrampe",""))</f>
        <v>#N/A</v>
      </c>
      <c r="B188" s="57">
        <v>174</v>
      </c>
      <c r="C188" s="58" t="e">
        <f t="shared" si="51"/>
        <v>#N/A</v>
      </c>
      <c r="D188" s="59" t="e">
        <f t="shared" si="52"/>
        <v>#N/A</v>
      </c>
      <c r="E188" s="155"/>
      <c r="F188" s="247" t="e">
        <f>MATCH(INT(C188),Zuteilung!A:A,0)</f>
        <v>#N/A</v>
      </c>
      <c r="G188" s="61" t="e">
        <f>IF(OR(C188&lt;INDEX(Zuteilung!C:C,F188),C188&gt;INDEX(Zuteilung!D:D,F188)),FALSE,TRUE)</f>
        <v>#N/A</v>
      </c>
      <c r="H188" s="60" t="e">
        <f>IF(B188&lt;=Regelungszeit!$F$32,H187+Regelungszeit!$F$28,"")</f>
        <v>#N/A</v>
      </c>
      <c r="I188" s="60"/>
      <c r="J188" s="60"/>
      <c r="K188" s="60"/>
      <c r="L188" s="61" t="e">
        <f t="shared" si="53"/>
        <v>#N/A</v>
      </c>
      <c r="M188" s="106" t="e">
        <f t="shared" si="55"/>
        <v>#N/A</v>
      </c>
      <c r="N188" s="61" t="e">
        <f>IF(M188="","",IF(M188=1,0,IF(M188=1,0,#REF!*M188)))</f>
        <v>#N/A</v>
      </c>
      <c r="O188" s="252">
        <f t="shared" si="47"/>
        <v>0</v>
      </c>
      <c r="P188" s="63">
        <f>IF(O188="","",O188*(Dateneingabe!$G$10/100))</f>
        <v>0</v>
      </c>
      <c r="Q188" s="63">
        <f t="shared" si="48"/>
        <v>0</v>
      </c>
      <c r="R188" s="63" t="e">
        <f>IF(C188="","",IF(Dateneingabe!$G$17&lt;40909,Zeitreihe!P188,Zeitreihe!Q188))</f>
        <v>#N/A</v>
      </c>
      <c r="S188" s="68" t="str">
        <f>IF($T$14=0,"",IF(H188="","",IF(E188="","Ist-Arbeit fehlt",IF(L188&gt;Dateneingabe!$G$8,"Ist-Arbeit unplausibel",""))))</f>
        <v/>
      </c>
      <c r="T188" s="30">
        <f t="shared" si="54"/>
        <v>0</v>
      </c>
      <c r="U188" s="30">
        <f t="shared" si="44"/>
        <v>0</v>
      </c>
      <c r="X188" s="80"/>
      <c r="Y188" s="79"/>
      <c r="Z188" s="81"/>
      <c r="AA188" s="81"/>
      <c r="AB188" s="81"/>
      <c r="AC188" s="81"/>
      <c r="AD188" s="81"/>
      <c r="AE188" s="81"/>
      <c r="AF188" s="30" t="e">
        <f t="shared" si="56"/>
        <v>#N/A</v>
      </c>
      <c r="AG188" s="80" t="e">
        <f t="shared" si="49"/>
        <v>#N/A</v>
      </c>
      <c r="AH188" s="79" t="e">
        <f t="shared" si="57"/>
        <v>#N/A</v>
      </c>
      <c r="AI188" s="81" t="e">
        <f>IF(($AH188+AI$15)&lt;Regelungszeit!$W$15,Regelungszeit!$X$14,IF(($AH188+AI$15)&lt;Regelungszeit!$W$16,Regelungszeit!$X$15,IF(($AH188+AI$15)&lt;Regelungszeit!$W$17,Regelungszeit!$X$16,IF(($AH188+AI$15)&lt;Regelungszeit!$W$18,Regelungszeit!$X$17,IF(($AH188+AI$15)&lt;Regelungszeit!$W$19,Regelungszeit!$X$18,IF(($AH188+AI$15)&lt;Regelungszeit!$W$20,Regelungszeit!$X$19,IF(($AH188+AI$15)&lt;Regelungszeit!$W$21,Regelungszeit!$X$20,IF(($AH188+AI$15)&lt;Regelungszeit!$W$22,Regelungszeit!$X$21,IF(($AH188+AI$15)&lt;Regelungszeit!$W$23,Regelungszeit!$X$22,Regelungszeit!$X$23)))))))))</f>
        <v>#N/A</v>
      </c>
      <c r="AJ188" s="81" t="e">
        <f>IF(($AH188+AJ$15)&lt;Regelungszeit!$W$15,Regelungszeit!$X$14,IF(($AH188+AJ$15)&lt;Regelungszeit!$W$16,Regelungszeit!$X$15,IF(($AH188+AJ$15)&lt;Regelungszeit!$W$17,Regelungszeit!$X$16,IF(($AH188+AJ$15)&lt;Regelungszeit!$W$18,Regelungszeit!$X$17,IF(($AH188+AJ$15)&lt;Regelungszeit!$W$19,Regelungszeit!$X$18,IF(($AH188+AJ$15)&lt;Regelungszeit!$W$20,Regelungszeit!$X$19,IF(($AH188+AJ$15)&lt;Regelungszeit!$W$21,Regelungszeit!$X$20,IF(($AH188+AJ$15)&lt;Regelungszeit!$W$22,Regelungszeit!$X$21,IF(($AH188+AJ$15)&lt;Regelungszeit!$W$23,Regelungszeit!$X$22,Regelungszeit!$X$23)))))))))</f>
        <v>#N/A</v>
      </c>
      <c r="AK188" s="81" t="e">
        <f>IF(($AH188+AK$15)&lt;Regelungszeit!$W$15,Regelungszeit!$X$14,IF(($AH188+AK$15)&lt;Regelungszeit!$W$16,Regelungszeit!$X$15,IF(($AH188+AK$15)&lt;Regelungszeit!$W$17,Regelungszeit!$X$16,IF(($AH188+AK$15)&lt;Regelungszeit!$W$18,Regelungszeit!$X$17,IF(($AH188+AK$15)&lt;Regelungszeit!$W$19,Regelungszeit!$X$18,IF(($AH188+AK$15)&lt;Regelungszeit!$W$20,Regelungszeit!$X$19,IF(($AH188+AK$15)&lt;Regelungszeit!$W$21,Regelungszeit!$X$20,IF(($AH188+AK$15)&lt;Regelungszeit!$W$22,Regelungszeit!$X$21,IF(($AH188+AK$15)&lt;Regelungszeit!$W$23,Regelungszeit!$X$22,Regelungszeit!$X$23)))))))))</f>
        <v>#N/A</v>
      </c>
      <c r="AL188" s="81" t="e">
        <f>IF(($AH188+AL$15)&lt;Regelungszeit!$W$15,Regelungszeit!$X$14,IF(($AH188+AL$15)&lt;Regelungszeit!$W$16,Regelungszeit!$X$15,IF(($AH188+AL$15)&lt;Regelungszeit!$W$17,Regelungszeit!$X$16,IF(($AH188+AL$15)&lt;Regelungszeit!$W$18,Regelungszeit!$X$17,IF(($AH188+AL$15)&lt;Regelungszeit!$W$19,Regelungszeit!$X$18,IF(($AH188+AL$15)&lt;Regelungszeit!$W$20,Regelungszeit!$X$19,IF(($AH188+AL$15)&lt;Regelungszeit!$W$21,Regelungszeit!$X$20,IF(($AH188+AL$15)&lt;Regelungszeit!$W$22,Regelungszeit!$X$21,IF(($AH188+AL$15)&lt;Regelungszeit!$W$23,Regelungszeit!$X$22,Regelungszeit!$X$23)))))))))</f>
        <v>#N/A</v>
      </c>
      <c r="AM188" s="81" t="e">
        <f>IF(($AH188+AM$15)&lt;Regelungszeit!$W$15,Regelungszeit!$X$14,IF(($AH188+AM$15)&lt;Regelungszeit!$W$16,Regelungszeit!$X$15,IF(($AH188+AM$15)&lt;Regelungszeit!$W$17,Regelungszeit!$X$16,IF(($AH188+AM$15)&lt;Regelungszeit!$W$18,Regelungszeit!$X$17,IF(($AH188+AM$15)&lt;Regelungszeit!$W$19,Regelungszeit!$X$18,IF(($AH188+AM$15)&lt;Regelungszeit!$W$20,Regelungszeit!$X$19,IF(($AH188+AM$15)&lt;Regelungszeit!$W$21,Regelungszeit!$X$20,IF(($AH188+AM$15)&lt;Regelungszeit!$W$22,Regelungszeit!$X$21,IF(($AH188+AM$15)&lt;Regelungszeit!$W$23,Regelungszeit!$X$22,Regelungszeit!$X$23)))))))))</f>
        <v>#N/A</v>
      </c>
      <c r="AN188" s="81" t="e">
        <f>IF(($AH188+AN$15)&lt;Regelungszeit!$W$15,Regelungszeit!$X$14,IF(($AH188+AN$15)&lt;Regelungszeit!$W$16,Regelungszeit!$X$15,IF(($AH188+AN$15)&lt;Regelungszeit!$W$17,Regelungszeit!$X$16,IF(($AH188+AN$15)&lt;Regelungszeit!$W$18,Regelungszeit!$X$17,IF(($AH188+AN$15)&lt;Regelungszeit!$W$19,Regelungszeit!$X$18,IF(($AH188+AN$15)&lt;Regelungszeit!$W$20,Regelungszeit!$X$19,IF(($AH188+AN$15)&lt;Regelungszeit!$W$21,Regelungszeit!$X$20,IF(($AH188+AN$15)&lt;Regelungszeit!$W$22,Regelungszeit!$X$21,IF(($AH188+AN$15)&lt;Regelungszeit!$W$23,Regelungszeit!$X$22,Regelungszeit!$X$23)))))))))</f>
        <v>#N/A</v>
      </c>
      <c r="AO188" s="81" t="e">
        <f>IF(($AH188+AO$15)&lt;Regelungszeit!$W$15,Regelungszeit!$X$14,IF(($AH188+AO$15)&lt;Regelungszeit!$W$16,Regelungszeit!$X$15,IF(($AH188+AO$15)&lt;Regelungszeit!$W$17,Regelungszeit!$X$16,IF(($AH188+AO$15)&lt;Regelungszeit!$W$18,Regelungszeit!$X$17,IF(($AH188+AO$15)&lt;Regelungszeit!$W$19,Regelungszeit!$X$18,IF(($AH188+AO$15)&lt;Regelungszeit!$W$20,Regelungszeit!$X$19,IF(($AH188+AO$15)&lt;Regelungszeit!$W$21,Regelungszeit!$X$20,IF(($AH188+AO$15)&lt;Regelungszeit!$W$22,Regelungszeit!$X$21,IF(($AH188+AO$15)&lt;Regelungszeit!$W$23,Regelungszeit!$X$22,Regelungszeit!$X$23)))))))))</f>
        <v>#N/A</v>
      </c>
      <c r="AP188" s="81" t="e">
        <f>IF(($AH188+AP$15)&lt;Regelungszeit!$W$15,Regelungszeit!$X$14,IF(($AH188+AP$15)&lt;Regelungszeit!$W$16,Regelungszeit!$X$15,IF(($AH188+AP$15)&lt;Regelungszeit!$W$17,Regelungszeit!$X$16,IF(($AH188+AP$15)&lt;Regelungszeit!$W$18,Regelungszeit!$X$17,IF(($AH188+AP$15)&lt;Regelungszeit!$W$19,Regelungszeit!$X$18,IF(($AH188+AP$15)&lt;Regelungszeit!$W$20,Regelungszeit!$X$19,IF(($AH188+AP$15)&lt;Regelungszeit!$W$21,Regelungszeit!$X$20,IF(($AH188+AP$15)&lt;Regelungszeit!$W$22,Regelungszeit!$X$21,IF(($AH188+AP$15)&lt;Regelungszeit!$W$23,Regelungszeit!$X$22,Regelungszeit!$X$23)))))))))</f>
        <v>#N/A</v>
      </c>
      <c r="AQ188" s="81" t="e">
        <f>IF(($AH188+AQ$15)&lt;Regelungszeit!$W$15,Regelungszeit!$X$14,IF(($AH188+AQ$15)&lt;Regelungszeit!$W$16,Regelungszeit!$X$15,IF(($AH188+AQ$15)&lt;Regelungszeit!$W$17,Regelungszeit!$X$16,IF(($AH188+AQ$15)&lt;Regelungszeit!$W$18,Regelungszeit!$X$17,IF(($AH188+AQ$15)&lt;Regelungszeit!$W$19,Regelungszeit!$X$18,IF(($AH188+AQ$15)&lt;Regelungszeit!$W$20,Regelungszeit!$X$19,IF(($AH188+AQ$15)&lt;Regelungszeit!$W$21,Regelungszeit!$X$20,IF(($AH188+AQ$15)&lt;Regelungszeit!$W$22,Regelungszeit!$X$21,IF(($AH188+AQ$15)&lt;Regelungszeit!$W$23,Regelungszeit!$X$22,Regelungszeit!$X$23)))))))))</f>
        <v>#N/A</v>
      </c>
      <c r="AR188" s="81" t="e">
        <f>IF(($AH188+AR$15)&lt;Regelungszeit!$W$15,Regelungszeit!$X$14,IF(($AH188+AR$15)&lt;Regelungszeit!$W$16,Regelungszeit!$X$15,IF(($AH188+AR$15)&lt;Regelungszeit!$W$17,Regelungszeit!$X$16,IF(($AH188+AR$15)&lt;Regelungszeit!$W$18,Regelungszeit!$X$17,IF(($AH188+AR$15)&lt;Regelungszeit!$W$19,Regelungszeit!$X$18,IF(($AH188+AR$15)&lt;Regelungszeit!$W$20,Regelungszeit!$X$19,IF(($AH188+AR$15)&lt;Regelungszeit!$W$21,Regelungszeit!$X$20,IF(($AH188+AR$15)&lt;Regelungszeit!$W$22,Regelungszeit!$X$21,IF(($AH188+AR$15)&lt;Regelungszeit!$W$23,Regelungszeit!$X$22,Regelungszeit!$X$23)))))))))</f>
        <v>#N/A</v>
      </c>
      <c r="AS188" s="81" t="e">
        <f>IF(($AH188+AS$15)&lt;Regelungszeit!$W$15,Regelungszeit!$X$14,IF(($AH188+AS$15)&lt;Regelungszeit!$W$16,Regelungszeit!$X$15,IF(($AH188+AS$15)&lt;Regelungszeit!$W$17,Regelungszeit!$X$16,IF(($AH188+AS$15)&lt;Regelungszeit!$W$18,Regelungszeit!$X$17,IF(($AH188+AS$15)&lt;Regelungszeit!$W$19,Regelungszeit!$X$18,IF(($AH188+AS$15)&lt;Regelungszeit!$W$20,Regelungszeit!$X$19,IF(($AH188+AS$15)&lt;Regelungszeit!$W$21,Regelungszeit!$X$20,IF(($AH188+AS$15)&lt;Regelungszeit!$W$22,Regelungszeit!$X$21,IF(($AH188+AS$15)&lt;Regelungszeit!$W$23,Regelungszeit!$X$22,Regelungszeit!$X$23)))))))))</f>
        <v>#N/A</v>
      </c>
      <c r="AT188" s="81" t="e">
        <f>IF(($AH188+AT$15)&lt;Regelungszeit!$W$15,Regelungszeit!$X$14,IF(($AH188+AT$15)&lt;Regelungszeit!$W$16,Regelungszeit!$X$15,IF(($AH188+AT$15)&lt;Regelungszeit!$W$17,Regelungszeit!$X$16,IF(($AH188+AT$15)&lt;Regelungszeit!$W$18,Regelungszeit!$X$17,IF(($AH188+AT$15)&lt;Regelungszeit!$W$19,Regelungszeit!$X$18,IF(($AH188+AT$15)&lt;Regelungszeit!$W$20,Regelungszeit!$X$19,IF(($AH188+AT$15)&lt;Regelungszeit!$W$21,Regelungszeit!$X$20,IF(($AH188+AT$15)&lt;Regelungszeit!$W$22,Regelungszeit!$X$21,IF(($AH188+AT$15)&lt;Regelungszeit!$W$23,Regelungszeit!$X$22,Regelungszeit!$X$23)))))))))</f>
        <v>#N/A</v>
      </c>
      <c r="AU188" s="81" t="e">
        <f>IF(($AH188+AU$15)&lt;Regelungszeit!$W$15,Regelungszeit!$X$14,IF(($AH188+AU$15)&lt;Regelungszeit!$W$16,Regelungszeit!$X$15,IF(($AH188+AU$15)&lt;Regelungszeit!$W$17,Regelungszeit!$X$16,IF(($AH188+AU$15)&lt;Regelungszeit!$W$18,Regelungszeit!$X$17,IF(($AH188+AU$15)&lt;Regelungszeit!$W$19,Regelungszeit!$X$18,IF(($AH188+AU$15)&lt;Regelungszeit!$W$20,Regelungszeit!$X$19,IF(($AH188+AU$15)&lt;Regelungszeit!$W$21,Regelungszeit!$X$20,IF(($AH188+AU$15)&lt;Regelungszeit!$W$22,Regelungszeit!$X$21,IF(($AH188+AU$15)&lt;Regelungszeit!$W$23,Regelungszeit!$X$22,Regelungszeit!$X$23)))))))))</f>
        <v>#N/A</v>
      </c>
      <c r="AV188" s="81" t="e">
        <f>IF(($AH188+AV$15)&lt;Regelungszeit!$W$15,Regelungszeit!$X$14,IF(($AH188+AV$15)&lt;Regelungszeit!$W$16,Regelungszeit!$X$15,IF(($AH188+AV$15)&lt;Regelungszeit!$W$17,Regelungszeit!$X$16,IF(($AH188+AV$15)&lt;Regelungszeit!$W$18,Regelungszeit!$X$17,IF(($AH188+AV$15)&lt;Regelungszeit!$W$19,Regelungszeit!$X$18,IF(($AH188+AV$15)&lt;Regelungszeit!$W$20,Regelungszeit!$X$19,IF(($AH188+AV$15)&lt;Regelungszeit!$W$21,Regelungszeit!$X$20,IF(($AH188+AV$15)&lt;Regelungszeit!$W$22,Regelungszeit!$X$21,IF(($AH188+AV$15)&lt;Regelungszeit!$W$23,Regelungszeit!$X$22,Regelungszeit!$X$23)))))))))</f>
        <v>#N/A</v>
      </c>
      <c r="AW188" s="81" t="e">
        <f>IF(($AH188+AW$15)&lt;Regelungszeit!$W$15,Regelungszeit!$X$14,IF(($AH188+AW$15)&lt;Regelungszeit!$W$16,Regelungszeit!$X$15,IF(($AH188+AW$15)&lt;Regelungszeit!$W$17,Regelungszeit!$X$16,IF(($AH188+AW$15)&lt;Regelungszeit!$W$18,Regelungszeit!$X$17,IF(($AH188+AW$15)&lt;Regelungszeit!$W$19,Regelungszeit!$X$18,IF(($AH188+AW$15)&lt;Regelungszeit!$W$20,Regelungszeit!$X$19,IF(($AH188+AW$15)&lt;Regelungszeit!$W$21,Regelungszeit!$X$20,IF(($AH188+AW$15)&lt;Regelungszeit!$W$22,Regelungszeit!$X$21,IF(($AH188+AW$15)&lt;Regelungszeit!$W$23,Regelungszeit!$X$22,Regelungszeit!$X$23)))))))))</f>
        <v>#N/A</v>
      </c>
      <c r="AX188" s="82" t="e">
        <f t="shared" si="50"/>
        <v>#N/A</v>
      </c>
    </row>
    <row r="189" spans="1:50">
      <c r="A189" s="56" t="e">
        <f>IF(B189=Regelungszeit!$F$31,"Ende Regelung",IF(B189=Regelungszeit!$F$32,"Ende Hochfahrrampe",""))</f>
        <v>#N/A</v>
      </c>
      <c r="B189" s="57">
        <v>175</v>
      </c>
      <c r="C189" s="58" t="e">
        <f t="shared" si="51"/>
        <v>#N/A</v>
      </c>
      <c r="D189" s="59" t="e">
        <f t="shared" si="52"/>
        <v>#N/A</v>
      </c>
      <c r="E189" s="155"/>
      <c r="F189" s="247" t="e">
        <f>MATCH(INT(C189),Zuteilung!A:A,0)</f>
        <v>#N/A</v>
      </c>
      <c r="G189" s="61" t="e">
        <f>IF(OR(C189&lt;INDEX(Zuteilung!C:C,F189),C189&gt;INDEX(Zuteilung!D:D,F189)),FALSE,TRUE)</f>
        <v>#N/A</v>
      </c>
      <c r="H189" s="60" t="e">
        <f>IF(B189&lt;=Regelungszeit!$F$32,H188+Regelungszeit!$F$28,"")</f>
        <v>#N/A</v>
      </c>
      <c r="I189" s="60"/>
      <c r="J189" s="60"/>
      <c r="K189" s="60"/>
      <c r="L189" s="61" t="e">
        <f t="shared" si="53"/>
        <v>#N/A</v>
      </c>
      <c r="M189" s="106" t="e">
        <f t="shared" si="55"/>
        <v>#N/A</v>
      </c>
      <c r="N189" s="61" t="e">
        <f>IF(M189="","",IF(M189=1,0,IF(M189=1,0,#REF!*M189)))</f>
        <v>#N/A</v>
      </c>
      <c r="O189" s="252">
        <f t="shared" si="47"/>
        <v>0</v>
      </c>
      <c r="P189" s="63">
        <f>IF(O189="","",O189*(Dateneingabe!$G$10/100))</f>
        <v>0</v>
      </c>
      <c r="Q189" s="63">
        <f t="shared" si="48"/>
        <v>0</v>
      </c>
      <c r="R189" s="63" t="e">
        <f>IF(C189="","",IF(Dateneingabe!$G$17&lt;40909,Zeitreihe!P189,Zeitreihe!Q189))</f>
        <v>#N/A</v>
      </c>
      <c r="S189" s="68" t="str">
        <f>IF($T$14=0,"",IF(H189="","",IF(E189="","Ist-Arbeit fehlt",IF(L189&gt;Dateneingabe!$G$8,"Ist-Arbeit unplausibel",""))))</f>
        <v/>
      </c>
      <c r="T189" s="30">
        <f t="shared" si="54"/>
        <v>0</v>
      </c>
      <c r="U189" s="30">
        <f t="shared" si="44"/>
        <v>0</v>
      </c>
      <c r="X189" s="80"/>
      <c r="Y189" s="79"/>
      <c r="Z189" s="81"/>
      <c r="AA189" s="81"/>
      <c r="AB189" s="81"/>
      <c r="AC189" s="81"/>
      <c r="AD189" s="81"/>
      <c r="AE189" s="81"/>
      <c r="AF189" s="30" t="e">
        <f t="shared" si="56"/>
        <v>#N/A</v>
      </c>
      <c r="AG189" s="80" t="e">
        <f t="shared" si="49"/>
        <v>#N/A</v>
      </c>
      <c r="AH189" s="79" t="e">
        <f t="shared" si="57"/>
        <v>#N/A</v>
      </c>
      <c r="AI189" s="81" t="e">
        <f>IF(($AH189+AI$15)&lt;Regelungszeit!$W$15,Regelungszeit!$X$14,IF(($AH189+AI$15)&lt;Regelungszeit!$W$16,Regelungszeit!$X$15,IF(($AH189+AI$15)&lt;Regelungszeit!$W$17,Regelungszeit!$X$16,IF(($AH189+AI$15)&lt;Regelungszeit!$W$18,Regelungszeit!$X$17,IF(($AH189+AI$15)&lt;Regelungszeit!$W$19,Regelungszeit!$X$18,IF(($AH189+AI$15)&lt;Regelungszeit!$W$20,Regelungszeit!$X$19,IF(($AH189+AI$15)&lt;Regelungszeit!$W$21,Regelungszeit!$X$20,IF(($AH189+AI$15)&lt;Regelungszeit!$W$22,Regelungszeit!$X$21,IF(($AH189+AI$15)&lt;Regelungszeit!$W$23,Regelungszeit!$X$22,Regelungszeit!$X$23)))))))))</f>
        <v>#N/A</v>
      </c>
      <c r="AJ189" s="81" t="e">
        <f>IF(($AH189+AJ$15)&lt;Regelungszeit!$W$15,Regelungszeit!$X$14,IF(($AH189+AJ$15)&lt;Regelungszeit!$W$16,Regelungszeit!$X$15,IF(($AH189+AJ$15)&lt;Regelungszeit!$W$17,Regelungszeit!$X$16,IF(($AH189+AJ$15)&lt;Regelungszeit!$W$18,Regelungszeit!$X$17,IF(($AH189+AJ$15)&lt;Regelungszeit!$W$19,Regelungszeit!$X$18,IF(($AH189+AJ$15)&lt;Regelungszeit!$W$20,Regelungszeit!$X$19,IF(($AH189+AJ$15)&lt;Regelungszeit!$W$21,Regelungszeit!$X$20,IF(($AH189+AJ$15)&lt;Regelungszeit!$W$22,Regelungszeit!$X$21,IF(($AH189+AJ$15)&lt;Regelungszeit!$W$23,Regelungszeit!$X$22,Regelungszeit!$X$23)))))))))</f>
        <v>#N/A</v>
      </c>
      <c r="AK189" s="81" t="e">
        <f>IF(($AH189+AK$15)&lt;Regelungszeit!$W$15,Regelungszeit!$X$14,IF(($AH189+AK$15)&lt;Regelungszeit!$W$16,Regelungszeit!$X$15,IF(($AH189+AK$15)&lt;Regelungszeit!$W$17,Regelungszeit!$X$16,IF(($AH189+AK$15)&lt;Regelungszeit!$W$18,Regelungszeit!$X$17,IF(($AH189+AK$15)&lt;Regelungszeit!$W$19,Regelungszeit!$X$18,IF(($AH189+AK$15)&lt;Regelungszeit!$W$20,Regelungszeit!$X$19,IF(($AH189+AK$15)&lt;Regelungszeit!$W$21,Regelungszeit!$X$20,IF(($AH189+AK$15)&lt;Regelungszeit!$W$22,Regelungszeit!$X$21,IF(($AH189+AK$15)&lt;Regelungszeit!$W$23,Regelungszeit!$X$22,Regelungszeit!$X$23)))))))))</f>
        <v>#N/A</v>
      </c>
      <c r="AL189" s="81" t="e">
        <f>IF(($AH189+AL$15)&lt;Regelungszeit!$W$15,Regelungszeit!$X$14,IF(($AH189+AL$15)&lt;Regelungszeit!$W$16,Regelungszeit!$X$15,IF(($AH189+AL$15)&lt;Regelungszeit!$W$17,Regelungszeit!$X$16,IF(($AH189+AL$15)&lt;Regelungszeit!$W$18,Regelungszeit!$X$17,IF(($AH189+AL$15)&lt;Regelungszeit!$W$19,Regelungszeit!$X$18,IF(($AH189+AL$15)&lt;Regelungszeit!$W$20,Regelungszeit!$X$19,IF(($AH189+AL$15)&lt;Regelungszeit!$W$21,Regelungszeit!$X$20,IF(($AH189+AL$15)&lt;Regelungszeit!$W$22,Regelungszeit!$X$21,IF(($AH189+AL$15)&lt;Regelungszeit!$W$23,Regelungszeit!$X$22,Regelungszeit!$X$23)))))))))</f>
        <v>#N/A</v>
      </c>
      <c r="AM189" s="81" t="e">
        <f>IF(($AH189+AM$15)&lt;Regelungszeit!$W$15,Regelungszeit!$X$14,IF(($AH189+AM$15)&lt;Regelungszeit!$W$16,Regelungszeit!$X$15,IF(($AH189+AM$15)&lt;Regelungszeit!$W$17,Regelungszeit!$X$16,IF(($AH189+AM$15)&lt;Regelungszeit!$W$18,Regelungszeit!$X$17,IF(($AH189+AM$15)&lt;Regelungszeit!$W$19,Regelungszeit!$X$18,IF(($AH189+AM$15)&lt;Regelungszeit!$W$20,Regelungszeit!$X$19,IF(($AH189+AM$15)&lt;Regelungszeit!$W$21,Regelungszeit!$X$20,IF(($AH189+AM$15)&lt;Regelungszeit!$W$22,Regelungszeit!$X$21,IF(($AH189+AM$15)&lt;Regelungszeit!$W$23,Regelungszeit!$X$22,Regelungszeit!$X$23)))))))))</f>
        <v>#N/A</v>
      </c>
      <c r="AN189" s="81" t="e">
        <f>IF(($AH189+AN$15)&lt;Regelungszeit!$W$15,Regelungszeit!$X$14,IF(($AH189+AN$15)&lt;Regelungszeit!$W$16,Regelungszeit!$X$15,IF(($AH189+AN$15)&lt;Regelungszeit!$W$17,Regelungszeit!$X$16,IF(($AH189+AN$15)&lt;Regelungszeit!$W$18,Regelungszeit!$X$17,IF(($AH189+AN$15)&lt;Regelungszeit!$W$19,Regelungszeit!$X$18,IF(($AH189+AN$15)&lt;Regelungszeit!$W$20,Regelungszeit!$X$19,IF(($AH189+AN$15)&lt;Regelungszeit!$W$21,Regelungszeit!$X$20,IF(($AH189+AN$15)&lt;Regelungszeit!$W$22,Regelungszeit!$X$21,IF(($AH189+AN$15)&lt;Regelungszeit!$W$23,Regelungszeit!$X$22,Regelungszeit!$X$23)))))))))</f>
        <v>#N/A</v>
      </c>
      <c r="AO189" s="81" t="e">
        <f>IF(($AH189+AO$15)&lt;Regelungszeit!$W$15,Regelungszeit!$X$14,IF(($AH189+AO$15)&lt;Regelungszeit!$W$16,Regelungszeit!$X$15,IF(($AH189+AO$15)&lt;Regelungszeit!$W$17,Regelungszeit!$X$16,IF(($AH189+AO$15)&lt;Regelungszeit!$W$18,Regelungszeit!$X$17,IF(($AH189+AO$15)&lt;Regelungszeit!$W$19,Regelungszeit!$X$18,IF(($AH189+AO$15)&lt;Regelungszeit!$W$20,Regelungszeit!$X$19,IF(($AH189+AO$15)&lt;Regelungszeit!$W$21,Regelungszeit!$X$20,IF(($AH189+AO$15)&lt;Regelungszeit!$W$22,Regelungszeit!$X$21,IF(($AH189+AO$15)&lt;Regelungszeit!$W$23,Regelungszeit!$X$22,Regelungszeit!$X$23)))))))))</f>
        <v>#N/A</v>
      </c>
      <c r="AP189" s="81" t="e">
        <f>IF(($AH189+AP$15)&lt;Regelungszeit!$W$15,Regelungszeit!$X$14,IF(($AH189+AP$15)&lt;Regelungszeit!$W$16,Regelungszeit!$X$15,IF(($AH189+AP$15)&lt;Regelungszeit!$W$17,Regelungszeit!$X$16,IF(($AH189+AP$15)&lt;Regelungszeit!$W$18,Regelungszeit!$X$17,IF(($AH189+AP$15)&lt;Regelungszeit!$W$19,Regelungszeit!$X$18,IF(($AH189+AP$15)&lt;Regelungszeit!$W$20,Regelungszeit!$X$19,IF(($AH189+AP$15)&lt;Regelungszeit!$W$21,Regelungszeit!$X$20,IF(($AH189+AP$15)&lt;Regelungszeit!$W$22,Regelungszeit!$X$21,IF(($AH189+AP$15)&lt;Regelungszeit!$W$23,Regelungszeit!$X$22,Regelungszeit!$X$23)))))))))</f>
        <v>#N/A</v>
      </c>
      <c r="AQ189" s="81" t="e">
        <f>IF(($AH189+AQ$15)&lt;Regelungszeit!$W$15,Regelungszeit!$X$14,IF(($AH189+AQ$15)&lt;Regelungszeit!$W$16,Regelungszeit!$X$15,IF(($AH189+AQ$15)&lt;Regelungszeit!$W$17,Regelungszeit!$X$16,IF(($AH189+AQ$15)&lt;Regelungszeit!$W$18,Regelungszeit!$X$17,IF(($AH189+AQ$15)&lt;Regelungszeit!$W$19,Regelungszeit!$X$18,IF(($AH189+AQ$15)&lt;Regelungszeit!$W$20,Regelungszeit!$X$19,IF(($AH189+AQ$15)&lt;Regelungszeit!$W$21,Regelungszeit!$X$20,IF(($AH189+AQ$15)&lt;Regelungszeit!$W$22,Regelungszeit!$X$21,IF(($AH189+AQ$15)&lt;Regelungszeit!$W$23,Regelungszeit!$X$22,Regelungszeit!$X$23)))))))))</f>
        <v>#N/A</v>
      </c>
      <c r="AR189" s="81" t="e">
        <f>IF(($AH189+AR$15)&lt;Regelungszeit!$W$15,Regelungszeit!$X$14,IF(($AH189+AR$15)&lt;Regelungszeit!$W$16,Regelungszeit!$X$15,IF(($AH189+AR$15)&lt;Regelungszeit!$W$17,Regelungszeit!$X$16,IF(($AH189+AR$15)&lt;Regelungszeit!$W$18,Regelungszeit!$X$17,IF(($AH189+AR$15)&lt;Regelungszeit!$W$19,Regelungszeit!$X$18,IF(($AH189+AR$15)&lt;Regelungszeit!$W$20,Regelungszeit!$X$19,IF(($AH189+AR$15)&lt;Regelungszeit!$W$21,Regelungszeit!$X$20,IF(($AH189+AR$15)&lt;Regelungszeit!$W$22,Regelungszeit!$X$21,IF(($AH189+AR$15)&lt;Regelungszeit!$W$23,Regelungszeit!$X$22,Regelungszeit!$X$23)))))))))</f>
        <v>#N/A</v>
      </c>
      <c r="AS189" s="81" t="e">
        <f>IF(($AH189+AS$15)&lt;Regelungszeit!$W$15,Regelungszeit!$X$14,IF(($AH189+AS$15)&lt;Regelungszeit!$W$16,Regelungszeit!$X$15,IF(($AH189+AS$15)&lt;Regelungszeit!$W$17,Regelungszeit!$X$16,IF(($AH189+AS$15)&lt;Regelungszeit!$W$18,Regelungszeit!$X$17,IF(($AH189+AS$15)&lt;Regelungszeit!$W$19,Regelungszeit!$X$18,IF(($AH189+AS$15)&lt;Regelungszeit!$W$20,Regelungszeit!$X$19,IF(($AH189+AS$15)&lt;Regelungszeit!$W$21,Regelungszeit!$X$20,IF(($AH189+AS$15)&lt;Regelungszeit!$W$22,Regelungszeit!$X$21,IF(($AH189+AS$15)&lt;Regelungszeit!$W$23,Regelungszeit!$X$22,Regelungszeit!$X$23)))))))))</f>
        <v>#N/A</v>
      </c>
      <c r="AT189" s="81" t="e">
        <f>IF(($AH189+AT$15)&lt;Regelungszeit!$W$15,Regelungszeit!$X$14,IF(($AH189+AT$15)&lt;Regelungszeit!$W$16,Regelungszeit!$X$15,IF(($AH189+AT$15)&lt;Regelungszeit!$W$17,Regelungszeit!$X$16,IF(($AH189+AT$15)&lt;Regelungszeit!$W$18,Regelungszeit!$X$17,IF(($AH189+AT$15)&lt;Regelungszeit!$W$19,Regelungszeit!$X$18,IF(($AH189+AT$15)&lt;Regelungszeit!$W$20,Regelungszeit!$X$19,IF(($AH189+AT$15)&lt;Regelungszeit!$W$21,Regelungszeit!$X$20,IF(($AH189+AT$15)&lt;Regelungszeit!$W$22,Regelungszeit!$X$21,IF(($AH189+AT$15)&lt;Regelungszeit!$W$23,Regelungszeit!$X$22,Regelungszeit!$X$23)))))))))</f>
        <v>#N/A</v>
      </c>
      <c r="AU189" s="81" t="e">
        <f>IF(($AH189+AU$15)&lt;Regelungszeit!$W$15,Regelungszeit!$X$14,IF(($AH189+AU$15)&lt;Regelungszeit!$W$16,Regelungszeit!$X$15,IF(($AH189+AU$15)&lt;Regelungszeit!$W$17,Regelungszeit!$X$16,IF(($AH189+AU$15)&lt;Regelungszeit!$W$18,Regelungszeit!$X$17,IF(($AH189+AU$15)&lt;Regelungszeit!$W$19,Regelungszeit!$X$18,IF(($AH189+AU$15)&lt;Regelungszeit!$W$20,Regelungszeit!$X$19,IF(($AH189+AU$15)&lt;Regelungszeit!$W$21,Regelungszeit!$X$20,IF(($AH189+AU$15)&lt;Regelungszeit!$W$22,Regelungszeit!$X$21,IF(($AH189+AU$15)&lt;Regelungszeit!$W$23,Regelungszeit!$X$22,Regelungszeit!$X$23)))))))))</f>
        <v>#N/A</v>
      </c>
      <c r="AV189" s="81" t="e">
        <f>IF(($AH189+AV$15)&lt;Regelungszeit!$W$15,Regelungszeit!$X$14,IF(($AH189+AV$15)&lt;Regelungszeit!$W$16,Regelungszeit!$X$15,IF(($AH189+AV$15)&lt;Regelungszeit!$W$17,Regelungszeit!$X$16,IF(($AH189+AV$15)&lt;Regelungszeit!$W$18,Regelungszeit!$X$17,IF(($AH189+AV$15)&lt;Regelungszeit!$W$19,Regelungszeit!$X$18,IF(($AH189+AV$15)&lt;Regelungszeit!$W$20,Regelungszeit!$X$19,IF(($AH189+AV$15)&lt;Regelungszeit!$W$21,Regelungszeit!$X$20,IF(($AH189+AV$15)&lt;Regelungszeit!$W$22,Regelungszeit!$X$21,IF(($AH189+AV$15)&lt;Regelungszeit!$W$23,Regelungszeit!$X$22,Regelungszeit!$X$23)))))))))</f>
        <v>#N/A</v>
      </c>
      <c r="AW189" s="81" t="e">
        <f>IF(($AH189+AW$15)&lt;Regelungszeit!$W$15,Regelungszeit!$X$14,IF(($AH189+AW$15)&lt;Regelungszeit!$W$16,Regelungszeit!$X$15,IF(($AH189+AW$15)&lt;Regelungszeit!$W$17,Regelungszeit!$X$16,IF(($AH189+AW$15)&lt;Regelungszeit!$W$18,Regelungszeit!$X$17,IF(($AH189+AW$15)&lt;Regelungszeit!$W$19,Regelungszeit!$X$18,IF(($AH189+AW$15)&lt;Regelungszeit!$W$20,Regelungszeit!$X$19,IF(($AH189+AW$15)&lt;Regelungszeit!$W$21,Regelungszeit!$X$20,IF(($AH189+AW$15)&lt;Regelungszeit!$W$22,Regelungszeit!$X$21,IF(($AH189+AW$15)&lt;Regelungszeit!$W$23,Regelungszeit!$X$22,Regelungszeit!$X$23)))))))))</f>
        <v>#N/A</v>
      </c>
      <c r="AX189" s="82" t="e">
        <f t="shared" si="50"/>
        <v>#N/A</v>
      </c>
    </row>
    <row r="190" spans="1:50">
      <c r="A190" s="56" t="e">
        <f>IF(B190=Regelungszeit!$F$31,"Ende Regelung",IF(B190=Regelungszeit!$F$32,"Ende Hochfahrrampe",""))</f>
        <v>#N/A</v>
      </c>
      <c r="B190" s="57">
        <v>176</v>
      </c>
      <c r="C190" s="58" t="e">
        <f t="shared" si="51"/>
        <v>#N/A</v>
      </c>
      <c r="D190" s="59" t="e">
        <f t="shared" si="52"/>
        <v>#N/A</v>
      </c>
      <c r="E190" s="155"/>
      <c r="F190" s="247" t="e">
        <f>MATCH(INT(C190),Zuteilung!A:A,0)</f>
        <v>#N/A</v>
      </c>
      <c r="G190" s="61" t="e">
        <f>IF(OR(C190&lt;INDEX(Zuteilung!C:C,F190),C190&gt;INDEX(Zuteilung!D:D,F190)),FALSE,TRUE)</f>
        <v>#N/A</v>
      </c>
      <c r="H190" s="60" t="e">
        <f>IF(B190&lt;=Regelungszeit!$F$32,H189+Regelungszeit!$F$28,"")</f>
        <v>#N/A</v>
      </c>
      <c r="I190" s="60"/>
      <c r="J190" s="60"/>
      <c r="K190" s="60"/>
      <c r="L190" s="61" t="e">
        <f t="shared" si="53"/>
        <v>#N/A</v>
      </c>
      <c r="M190" s="106" t="e">
        <f t="shared" si="55"/>
        <v>#N/A</v>
      </c>
      <c r="N190" s="61" t="e">
        <f>IF(M190="","",IF(M190=1,0,IF(M190=1,0,#REF!*M190)))</f>
        <v>#N/A</v>
      </c>
      <c r="O190" s="252">
        <f t="shared" si="47"/>
        <v>0</v>
      </c>
      <c r="P190" s="63">
        <f>IF(O190="","",O190*(Dateneingabe!$G$10/100))</f>
        <v>0</v>
      </c>
      <c r="Q190" s="63">
        <f t="shared" si="48"/>
        <v>0</v>
      </c>
      <c r="R190" s="63" t="e">
        <f>IF(C190="","",IF(Dateneingabe!$G$17&lt;40909,Zeitreihe!P190,Zeitreihe!Q190))</f>
        <v>#N/A</v>
      </c>
      <c r="S190" s="68" t="str">
        <f>IF($T$14=0,"",IF(H190="","",IF(E190="","Ist-Arbeit fehlt",IF(L190&gt;Dateneingabe!$G$8,"Ist-Arbeit unplausibel",""))))</f>
        <v/>
      </c>
      <c r="T190" s="30">
        <f t="shared" si="54"/>
        <v>0</v>
      </c>
      <c r="U190" s="30">
        <f t="shared" si="44"/>
        <v>0</v>
      </c>
      <c r="X190" s="80"/>
      <c r="Y190" s="79"/>
      <c r="Z190" s="81"/>
      <c r="AA190" s="81"/>
      <c r="AB190" s="81"/>
      <c r="AC190" s="81"/>
      <c r="AD190" s="81"/>
      <c r="AE190" s="81"/>
      <c r="AF190" s="30" t="e">
        <f t="shared" si="56"/>
        <v>#N/A</v>
      </c>
      <c r="AG190" s="80" t="e">
        <f t="shared" si="49"/>
        <v>#N/A</v>
      </c>
      <c r="AH190" s="79" t="e">
        <f t="shared" si="57"/>
        <v>#N/A</v>
      </c>
      <c r="AI190" s="81" t="e">
        <f>IF(($AH190+AI$15)&lt;Regelungszeit!$W$15,Regelungszeit!$X$14,IF(($AH190+AI$15)&lt;Regelungszeit!$W$16,Regelungszeit!$X$15,IF(($AH190+AI$15)&lt;Regelungszeit!$W$17,Regelungszeit!$X$16,IF(($AH190+AI$15)&lt;Regelungszeit!$W$18,Regelungszeit!$X$17,IF(($AH190+AI$15)&lt;Regelungszeit!$W$19,Regelungszeit!$X$18,IF(($AH190+AI$15)&lt;Regelungszeit!$W$20,Regelungszeit!$X$19,IF(($AH190+AI$15)&lt;Regelungszeit!$W$21,Regelungszeit!$X$20,IF(($AH190+AI$15)&lt;Regelungszeit!$W$22,Regelungszeit!$X$21,IF(($AH190+AI$15)&lt;Regelungszeit!$W$23,Regelungszeit!$X$22,Regelungszeit!$X$23)))))))))</f>
        <v>#N/A</v>
      </c>
      <c r="AJ190" s="81" t="e">
        <f>IF(($AH190+AJ$15)&lt;Regelungszeit!$W$15,Regelungszeit!$X$14,IF(($AH190+AJ$15)&lt;Regelungszeit!$W$16,Regelungszeit!$X$15,IF(($AH190+AJ$15)&lt;Regelungszeit!$W$17,Regelungszeit!$X$16,IF(($AH190+AJ$15)&lt;Regelungszeit!$W$18,Regelungszeit!$X$17,IF(($AH190+AJ$15)&lt;Regelungszeit!$W$19,Regelungszeit!$X$18,IF(($AH190+AJ$15)&lt;Regelungszeit!$W$20,Regelungszeit!$X$19,IF(($AH190+AJ$15)&lt;Regelungszeit!$W$21,Regelungszeit!$X$20,IF(($AH190+AJ$15)&lt;Regelungszeit!$W$22,Regelungszeit!$X$21,IF(($AH190+AJ$15)&lt;Regelungszeit!$W$23,Regelungszeit!$X$22,Regelungszeit!$X$23)))))))))</f>
        <v>#N/A</v>
      </c>
      <c r="AK190" s="81" t="e">
        <f>IF(($AH190+AK$15)&lt;Regelungszeit!$W$15,Regelungszeit!$X$14,IF(($AH190+AK$15)&lt;Regelungszeit!$W$16,Regelungszeit!$X$15,IF(($AH190+AK$15)&lt;Regelungszeit!$W$17,Regelungszeit!$X$16,IF(($AH190+AK$15)&lt;Regelungszeit!$W$18,Regelungszeit!$X$17,IF(($AH190+AK$15)&lt;Regelungszeit!$W$19,Regelungszeit!$X$18,IF(($AH190+AK$15)&lt;Regelungszeit!$W$20,Regelungszeit!$X$19,IF(($AH190+AK$15)&lt;Regelungszeit!$W$21,Regelungszeit!$X$20,IF(($AH190+AK$15)&lt;Regelungszeit!$W$22,Regelungszeit!$X$21,IF(($AH190+AK$15)&lt;Regelungszeit!$W$23,Regelungszeit!$X$22,Regelungszeit!$X$23)))))))))</f>
        <v>#N/A</v>
      </c>
      <c r="AL190" s="81" t="e">
        <f>IF(($AH190+AL$15)&lt;Regelungszeit!$W$15,Regelungszeit!$X$14,IF(($AH190+AL$15)&lt;Regelungszeit!$W$16,Regelungszeit!$X$15,IF(($AH190+AL$15)&lt;Regelungszeit!$W$17,Regelungszeit!$X$16,IF(($AH190+AL$15)&lt;Regelungszeit!$W$18,Regelungszeit!$X$17,IF(($AH190+AL$15)&lt;Regelungszeit!$W$19,Regelungszeit!$X$18,IF(($AH190+AL$15)&lt;Regelungszeit!$W$20,Regelungszeit!$X$19,IF(($AH190+AL$15)&lt;Regelungszeit!$W$21,Regelungszeit!$X$20,IF(($AH190+AL$15)&lt;Regelungszeit!$W$22,Regelungszeit!$X$21,IF(($AH190+AL$15)&lt;Regelungszeit!$W$23,Regelungszeit!$X$22,Regelungszeit!$X$23)))))))))</f>
        <v>#N/A</v>
      </c>
      <c r="AM190" s="81" t="e">
        <f>IF(($AH190+AM$15)&lt;Regelungszeit!$W$15,Regelungszeit!$X$14,IF(($AH190+AM$15)&lt;Regelungszeit!$W$16,Regelungszeit!$X$15,IF(($AH190+AM$15)&lt;Regelungszeit!$W$17,Regelungszeit!$X$16,IF(($AH190+AM$15)&lt;Regelungszeit!$W$18,Regelungszeit!$X$17,IF(($AH190+AM$15)&lt;Regelungszeit!$W$19,Regelungszeit!$X$18,IF(($AH190+AM$15)&lt;Regelungszeit!$W$20,Regelungszeit!$X$19,IF(($AH190+AM$15)&lt;Regelungszeit!$W$21,Regelungszeit!$X$20,IF(($AH190+AM$15)&lt;Regelungszeit!$W$22,Regelungszeit!$X$21,IF(($AH190+AM$15)&lt;Regelungszeit!$W$23,Regelungszeit!$X$22,Regelungszeit!$X$23)))))))))</f>
        <v>#N/A</v>
      </c>
      <c r="AN190" s="81" t="e">
        <f>IF(($AH190+AN$15)&lt;Regelungszeit!$W$15,Regelungszeit!$X$14,IF(($AH190+AN$15)&lt;Regelungszeit!$W$16,Regelungszeit!$X$15,IF(($AH190+AN$15)&lt;Regelungszeit!$W$17,Regelungszeit!$X$16,IF(($AH190+AN$15)&lt;Regelungszeit!$W$18,Regelungszeit!$X$17,IF(($AH190+AN$15)&lt;Regelungszeit!$W$19,Regelungszeit!$X$18,IF(($AH190+AN$15)&lt;Regelungszeit!$W$20,Regelungszeit!$X$19,IF(($AH190+AN$15)&lt;Regelungszeit!$W$21,Regelungszeit!$X$20,IF(($AH190+AN$15)&lt;Regelungszeit!$W$22,Regelungszeit!$X$21,IF(($AH190+AN$15)&lt;Regelungszeit!$W$23,Regelungszeit!$X$22,Regelungszeit!$X$23)))))))))</f>
        <v>#N/A</v>
      </c>
      <c r="AO190" s="81" t="e">
        <f>IF(($AH190+AO$15)&lt;Regelungszeit!$W$15,Regelungszeit!$X$14,IF(($AH190+AO$15)&lt;Regelungszeit!$W$16,Regelungszeit!$X$15,IF(($AH190+AO$15)&lt;Regelungszeit!$W$17,Regelungszeit!$X$16,IF(($AH190+AO$15)&lt;Regelungszeit!$W$18,Regelungszeit!$X$17,IF(($AH190+AO$15)&lt;Regelungszeit!$W$19,Regelungszeit!$X$18,IF(($AH190+AO$15)&lt;Regelungszeit!$W$20,Regelungszeit!$X$19,IF(($AH190+AO$15)&lt;Regelungszeit!$W$21,Regelungszeit!$X$20,IF(($AH190+AO$15)&lt;Regelungszeit!$W$22,Regelungszeit!$X$21,IF(($AH190+AO$15)&lt;Regelungszeit!$W$23,Regelungszeit!$X$22,Regelungszeit!$X$23)))))))))</f>
        <v>#N/A</v>
      </c>
      <c r="AP190" s="81" t="e">
        <f>IF(($AH190+AP$15)&lt;Regelungszeit!$W$15,Regelungszeit!$X$14,IF(($AH190+AP$15)&lt;Regelungszeit!$W$16,Regelungszeit!$X$15,IF(($AH190+AP$15)&lt;Regelungszeit!$W$17,Regelungszeit!$X$16,IF(($AH190+AP$15)&lt;Regelungszeit!$W$18,Regelungszeit!$X$17,IF(($AH190+AP$15)&lt;Regelungszeit!$W$19,Regelungszeit!$X$18,IF(($AH190+AP$15)&lt;Regelungszeit!$W$20,Regelungszeit!$X$19,IF(($AH190+AP$15)&lt;Regelungszeit!$W$21,Regelungszeit!$X$20,IF(($AH190+AP$15)&lt;Regelungszeit!$W$22,Regelungszeit!$X$21,IF(($AH190+AP$15)&lt;Regelungszeit!$W$23,Regelungszeit!$X$22,Regelungszeit!$X$23)))))))))</f>
        <v>#N/A</v>
      </c>
      <c r="AQ190" s="81" t="e">
        <f>IF(($AH190+AQ$15)&lt;Regelungszeit!$W$15,Regelungszeit!$X$14,IF(($AH190+AQ$15)&lt;Regelungszeit!$W$16,Regelungszeit!$X$15,IF(($AH190+AQ$15)&lt;Regelungszeit!$W$17,Regelungszeit!$X$16,IF(($AH190+AQ$15)&lt;Regelungszeit!$W$18,Regelungszeit!$X$17,IF(($AH190+AQ$15)&lt;Regelungszeit!$W$19,Regelungszeit!$X$18,IF(($AH190+AQ$15)&lt;Regelungszeit!$W$20,Regelungszeit!$X$19,IF(($AH190+AQ$15)&lt;Regelungszeit!$W$21,Regelungszeit!$X$20,IF(($AH190+AQ$15)&lt;Regelungszeit!$W$22,Regelungszeit!$X$21,IF(($AH190+AQ$15)&lt;Regelungszeit!$W$23,Regelungszeit!$X$22,Regelungszeit!$X$23)))))))))</f>
        <v>#N/A</v>
      </c>
      <c r="AR190" s="81" t="e">
        <f>IF(($AH190+AR$15)&lt;Regelungszeit!$W$15,Regelungszeit!$X$14,IF(($AH190+AR$15)&lt;Regelungszeit!$W$16,Regelungszeit!$X$15,IF(($AH190+AR$15)&lt;Regelungszeit!$W$17,Regelungszeit!$X$16,IF(($AH190+AR$15)&lt;Regelungszeit!$W$18,Regelungszeit!$X$17,IF(($AH190+AR$15)&lt;Regelungszeit!$W$19,Regelungszeit!$X$18,IF(($AH190+AR$15)&lt;Regelungszeit!$W$20,Regelungszeit!$X$19,IF(($AH190+AR$15)&lt;Regelungszeit!$W$21,Regelungszeit!$X$20,IF(($AH190+AR$15)&lt;Regelungszeit!$W$22,Regelungszeit!$X$21,IF(($AH190+AR$15)&lt;Regelungszeit!$W$23,Regelungszeit!$X$22,Regelungszeit!$X$23)))))))))</f>
        <v>#N/A</v>
      </c>
      <c r="AS190" s="81" t="e">
        <f>IF(($AH190+AS$15)&lt;Regelungszeit!$W$15,Regelungszeit!$X$14,IF(($AH190+AS$15)&lt;Regelungszeit!$W$16,Regelungszeit!$X$15,IF(($AH190+AS$15)&lt;Regelungszeit!$W$17,Regelungszeit!$X$16,IF(($AH190+AS$15)&lt;Regelungszeit!$W$18,Regelungszeit!$X$17,IF(($AH190+AS$15)&lt;Regelungszeit!$W$19,Regelungszeit!$X$18,IF(($AH190+AS$15)&lt;Regelungszeit!$W$20,Regelungszeit!$X$19,IF(($AH190+AS$15)&lt;Regelungszeit!$W$21,Regelungszeit!$X$20,IF(($AH190+AS$15)&lt;Regelungszeit!$W$22,Regelungszeit!$X$21,IF(($AH190+AS$15)&lt;Regelungszeit!$W$23,Regelungszeit!$X$22,Regelungszeit!$X$23)))))))))</f>
        <v>#N/A</v>
      </c>
      <c r="AT190" s="81" t="e">
        <f>IF(($AH190+AT$15)&lt;Regelungszeit!$W$15,Regelungszeit!$X$14,IF(($AH190+AT$15)&lt;Regelungszeit!$W$16,Regelungszeit!$X$15,IF(($AH190+AT$15)&lt;Regelungszeit!$W$17,Regelungszeit!$X$16,IF(($AH190+AT$15)&lt;Regelungszeit!$W$18,Regelungszeit!$X$17,IF(($AH190+AT$15)&lt;Regelungszeit!$W$19,Regelungszeit!$X$18,IF(($AH190+AT$15)&lt;Regelungszeit!$W$20,Regelungszeit!$X$19,IF(($AH190+AT$15)&lt;Regelungszeit!$W$21,Regelungszeit!$X$20,IF(($AH190+AT$15)&lt;Regelungszeit!$W$22,Regelungszeit!$X$21,IF(($AH190+AT$15)&lt;Regelungszeit!$W$23,Regelungszeit!$X$22,Regelungszeit!$X$23)))))))))</f>
        <v>#N/A</v>
      </c>
      <c r="AU190" s="81" t="e">
        <f>IF(($AH190+AU$15)&lt;Regelungszeit!$W$15,Regelungszeit!$X$14,IF(($AH190+AU$15)&lt;Regelungszeit!$W$16,Regelungszeit!$X$15,IF(($AH190+AU$15)&lt;Regelungszeit!$W$17,Regelungszeit!$X$16,IF(($AH190+AU$15)&lt;Regelungszeit!$W$18,Regelungszeit!$X$17,IF(($AH190+AU$15)&lt;Regelungszeit!$W$19,Regelungszeit!$X$18,IF(($AH190+AU$15)&lt;Regelungszeit!$W$20,Regelungszeit!$X$19,IF(($AH190+AU$15)&lt;Regelungszeit!$W$21,Regelungszeit!$X$20,IF(($AH190+AU$15)&lt;Regelungszeit!$W$22,Regelungszeit!$X$21,IF(($AH190+AU$15)&lt;Regelungszeit!$W$23,Regelungszeit!$X$22,Regelungszeit!$X$23)))))))))</f>
        <v>#N/A</v>
      </c>
      <c r="AV190" s="81" t="e">
        <f>IF(($AH190+AV$15)&lt;Regelungszeit!$W$15,Regelungszeit!$X$14,IF(($AH190+AV$15)&lt;Regelungszeit!$W$16,Regelungszeit!$X$15,IF(($AH190+AV$15)&lt;Regelungszeit!$W$17,Regelungszeit!$X$16,IF(($AH190+AV$15)&lt;Regelungszeit!$W$18,Regelungszeit!$X$17,IF(($AH190+AV$15)&lt;Regelungszeit!$W$19,Regelungszeit!$X$18,IF(($AH190+AV$15)&lt;Regelungszeit!$W$20,Regelungszeit!$X$19,IF(($AH190+AV$15)&lt;Regelungszeit!$W$21,Regelungszeit!$X$20,IF(($AH190+AV$15)&lt;Regelungszeit!$W$22,Regelungszeit!$X$21,IF(($AH190+AV$15)&lt;Regelungszeit!$W$23,Regelungszeit!$X$22,Regelungszeit!$X$23)))))))))</f>
        <v>#N/A</v>
      </c>
      <c r="AW190" s="81" t="e">
        <f>IF(($AH190+AW$15)&lt;Regelungszeit!$W$15,Regelungszeit!$X$14,IF(($AH190+AW$15)&lt;Regelungszeit!$W$16,Regelungszeit!$X$15,IF(($AH190+AW$15)&lt;Regelungszeit!$W$17,Regelungszeit!$X$16,IF(($AH190+AW$15)&lt;Regelungszeit!$W$18,Regelungszeit!$X$17,IF(($AH190+AW$15)&lt;Regelungszeit!$W$19,Regelungszeit!$X$18,IF(($AH190+AW$15)&lt;Regelungszeit!$W$20,Regelungszeit!$X$19,IF(($AH190+AW$15)&lt;Regelungszeit!$W$21,Regelungszeit!$X$20,IF(($AH190+AW$15)&lt;Regelungszeit!$W$22,Regelungszeit!$X$21,IF(($AH190+AW$15)&lt;Regelungszeit!$W$23,Regelungszeit!$X$22,Regelungszeit!$X$23)))))))))</f>
        <v>#N/A</v>
      </c>
      <c r="AX190" s="82" t="e">
        <f t="shared" si="50"/>
        <v>#N/A</v>
      </c>
    </row>
    <row r="191" spans="1:50">
      <c r="A191" s="56" t="e">
        <f>IF(B191=Regelungszeit!$F$31,"Ende Regelung",IF(B191=Regelungszeit!$F$32,"Ende Hochfahrrampe",""))</f>
        <v>#N/A</v>
      </c>
      <c r="B191" s="57">
        <v>177</v>
      </c>
      <c r="C191" s="58" t="e">
        <f t="shared" si="51"/>
        <v>#N/A</v>
      </c>
      <c r="D191" s="59" t="e">
        <f t="shared" si="52"/>
        <v>#N/A</v>
      </c>
      <c r="E191" s="155"/>
      <c r="F191" s="247" t="e">
        <f>MATCH(INT(C191),Zuteilung!A:A,0)</f>
        <v>#N/A</v>
      </c>
      <c r="G191" s="61" t="e">
        <f>IF(OR(C191&lt;INDEX(Zuteilung!C:C,F191),C191&gt;INDEX(Zuteilung!D:D,F191)),FALSE,TRUE)</f>
        <v>#N/A</v>
      </c>
      <c r="H191" s="60" t="e">
        <f>IF(B191&lt;=Regelungszeit!$F$32,H190+Regelungszeit!$F$28,"")</f>
        <v>#N/A</v>
      </c>
      <c r="I191" s="60"/>
      <c r="J191" s="60"/>
      <c r="K191" s="60"/>
      <c r="L191" s="61" t="e">
        <f t="shared" si="53"/>
        <v>#N/A</v>
      </c>
      <c r="M191" s="106" t="e">
        <f t="shared" si="55"/>
        <v>#N/A</v>
      </c>
      <c r="N191" s="61" t="e">
        <f>IF(M191="","",IF(M191=1,0,IF(M191=1,0,#REF!*M191)))</f>
        <v>#N/A</v>
      </c>
      <c r="O191" s="252">
        <f t="shared" si="47"/>
        <v>0</v>
      </c>
      <c r="P191" s="63">
        <f>IF(O191="","",O191*(Dateneingabe!$G$10/100))</f>
        <v>0</v>
      </c>
      <c r="Q191" s="63">
        <f t="shared" si="48"/>
        <v>0</v>
      </c>
      <c r="R191" s="63" t="e">
        <f>IF(C191="","",IF(Dateneingabe!$G$17&lt;40909,Zeitreihe!P191,Zeitreihe!Q191))</f>
        <v>#N/A</v>
      </c>
      <c r="S191" s="68" t="str">
        <f>IF($T$14=0,"",IF(H191="","",IF(E191="","Ist-Arbeit fehlt",IF(L191&gt;Dateneingabe!$G$8,"Ist-Arbeit unplausibel",""))))</f>
        <v/>
      </c>
      <c r="T191" s="30">
        <f t="shared" si="54"/>
        <v>0</v>
      </c>
      <c r="U191" s="30">
        <f t="shared" si="44"/>
        <v>0</v>
      </c>
      <c r="X191" s="80"/>
      <c r="Y191" s="79"/>
      <c r="Z191" s="81"/>
      <c r="AA191" s="81"/>
      <c r="AB191" s="81"/>
      <c r="AC191" s="81"/>
      <c r="AD191" s="81"/>
      <c r="AE191" s="81"/>
      <c r="AF191" s="30" t="e">
        <f t="shared" si="56"/>
        <v>#N/A</v>
      </c>
      <c r="AG191" s="80" t="e">
        <f t="shared" si="49"/>
        <v>#N/A</v>
      </c>
      <c r="AH191" s="79" t="e">
        <f t="shared" si="57"/>
        <v>#N/A</v>
      </c>
      <c r="AI191" s="81" t="e">
        <f>IF(($AH191+AI$15)&lt;Regelungszeit!$W$15,Regelungszeit!$X$14,IF(($AH191+AI$15)&lt;Regelungszeit!$W$16,Regelungszeit!$X$15,IF(($AH191+AI$15)&lt;Regelungszeit!$W$17,Regelungszeit!$X$16,IF(($AH191+AI$15)&lt;Regelungszeit!$W$18,Regelungszeit!$X$17,IF(($AH191+AI$15)&lt;Regelungszeit!$W$19,Regelungszeit!$X$18,IF(($AH191+AI$15)&lt;Regelungszeit!$W$20,Regelungszeit!$X$19,IF(($AH191+AI$15)&lt;Regelungszeit!$W$21,Regelungszeit!$X$20,IF(($AH191+AI$15)&lt;Regelungszeit!$W$22,Regelungszeit!$X$21,IF(($AH191+AI$15)&lt;Regelungszeit!$W$23,Regelungszeit!$X$22,Regelungszeit!$X$23)))))))))</f>
        <v>#N/A</v>
      </c>
      <c r="AJ191" s="81" t="e">
        <f>IF(($AH191+AJ$15)&lt;Regelungszeit!$W$15,Regelungszeit!$X$14,IF(($AH191+AJ$15)&lt;Regelungszeit!$W$16,Regelungszeit!$X$15,IF(($AH191+AJ$15)&lt;Regelungszeit!$W$17,Regelungszeit!$X$16,IF(($AH191+AJ$15)&lt;Regelungszeit!$W$18,Regelungszeit!$X$17,IF(($AH191+AJ$15)&lt;Regelungszeit!$W$19,Regelungszeit!$X$18,IF(($AH191+AJ$15)&lt;Regelungszeit!$W$20,Regelungszeit!$X$19,IF(($AH191+AJ$15)&lt;Regelungszeit!$W$21,Regelungszeit!$X$20,IF(($AH191+AJ$15)&lt;Regelungszeit!$W$22,Regelungszeit!$X$21,IF(($AH191+AJ$15)&lt;Regelungszeit!$W$23,Regelungszeit!$X$22,Regelungszeit!$X$23)))))))))</f>
        <v>#N/A</v>
      </c>
      <c r="AK191" s="81" t="e">
        <f>IF(($AH191+AK$15)&lt;Regelungszeit!$W$15,Regelungszeit!$X$14,IF(($AH191+AK$15)&lt;Regelungszeit!$W$16,Regelungszeit!$X$15,IF(($AH191+AK$15)&lt;Regelungszeit!$W$17,Regelungszeit!$X$16,IF(($AH191+AK$15)&lt;Regelungszeit!$W$18,Regelungszeit!$X$17,IF(($AH191+AK$15)&lt;Regelungszeit!$W$19,Regelungszeit!$X$18,IF(($AH191+AK$15)&lt;Regelungszeit!$W$20,Regelungszeit!$X$19,IF(($AH191+AK$15)&lt;Regelungszeit!$W$21,Regelungszeit!$X$20,IF(($AH191+AK$15)&lt;Regelungszeit!$W$22,Regelungszeit!$X$21,IF(($AH191+AK$15)&lt;Regelungszeit!$W$23,Regelungszeit!$X$22,Regelungszeit!$X$23)))))))))</f>
        <v>#N/A</v>
      </c>
      <c r="AL191" s="81" t="e">
        <f>IF(($AH191+AL$15)&lt;Regelungszeit!$W$15,Regelungszeit!$X$14,IF(($AH191+AL$15)&lt;Regelungszeit!$W$16,Regelungszeit!$X$15,IF(($AH191+AL$15)&lt;Regelungszeit!$W$17,Regelungszeit!$X$16,IF(($AH191+AL$15)&lt;Regelungszeit!$W$18,Regelungszeit!$X$17,IF(($AH191+AL$15)&lt;Regelungszeit!$W$19,Regelungszeit!$X$18,IF(($AH191+AL$15)&lt;Regelungszeit!$W$20,Regelungszeit!$X$19,IF(($AH191+AL$15)&lt;Regelungszeit!$W$21,Regelungszeit!$X$20,IF(($AH191+AL$15)&lt;Regelungszeit!$W$22,Regelungszeit!$X$21,IF(($AH191+AL$15)&lt;Regelungszeit!$W$23,Regelungszeit!$X$22,Regelungszeit!$X$23)))))))))</f>
        <v>#N/A</v>
      </c>
      <c r="AM191" s="81" t="e">
        <f>IF(($AH191+AM$15)&lt;Regelungszeit!$W$15,Regelungszeit!$X$14,IF(($AH191+AM$15)&lt;Regelungszeit!$W$16,Regelungszeit!$X$15,IF(($AH191+AM$15)&lt;Regelungszeit!$W$17,Regelungszeit!$X$16,IF(($AH191+AM$15)&lt;Regelungszeit!$W$18,Regelungszeit!$X$17,IF(($AH191+AM$15)&lt;Regelungszeit!$W$19,Regelungszeit!$X$18,IF(($AH191+AM$15)&lt;Regelungszeit!$W$20,Regelungszeit!$X$19,IF(($AH191+AM$15)&lt;Regelungszeit!$W$21,Regelungszeit!$X$20,IF(($AH191+AM$15)&lt;Regelungszeit!$W$22,Regelungszeit!$X$21,IF(($AH191+AM$15)&lt;Regelungszeit!$W$23,Regelungszeit!$X$22,Regelungszeit!$X$23)))))))))</f>
        <v>#N/A</v>
      </c>
      <c r="AN191" s="81" t="e">
        <f>IF(($AH191+AN$15)&lt;Regelungszeit!$W$15,Regelungszeit!$X$14,IF(($AH191+AN$15)&lt;Regelungszeit!$W$16,Regelungszeit!$X$15,IF(($AH191+AN$15)&lt;Regelungszeit!$W$17,Regelungszeit!$X$16,IF(($AH191+AN$15)&lt;Regelungszeit!$W$18,Regelungszeit!$X$17,IF(($AH191+AN$15)&lt;Regelungszeit!$W$19,Regelungszeit!$X$18,IF(($AH191+AN$15)&lt;Regelungszeit!$W$20,Regelungszeit!$X$19,IF(($AH191+AN$15)&lt;Regelungszeit!$W$21,Regelungszeit!$X$20,IF(($AH191+AN$15)&lt;Regelungszeit!$W$22,Regelungszeit!$X$21,IF(($AH191+AN$15)&lt;Regelungszeit!$W$23,Regelungszeit!$X$22,Regelungszeit!$X$23)))))))))</f>
        <v>#N/A</v>
      </c>
      <c r="AO191" s="81" t="e">
        <f>IF(($AH191+AO$15)&lt;Regelungszeit!$W$15,Regelungszeit!$X$14,IF(($AH191+AO$15)&lt;Regelungszeit!$W$16,Regelungszeit!$X$15,IF(($AH191+AO$15)&lt;Regelungszeit!$W$17,Regelungszeit!$X$16,IF(($AH191+AO$15)&lt;Regelungszeit!$W$18,Regelungszeit!$X$17,IF(($AH191+AO$15)&lt;Regelungszeit!$W$19,Regelungszeit!$X$18,IF(($AH191+AO$15)&lt;Regelungszeit!$W$20,Regelungszeit!$X$19,IF(($AH191+AO$15)&lt;Regelungszeit!$W$21,Regelungszeit!$X$20,IF(($AH191+AO$15)&lt;Regelungszeit!$W$22,Regelungszeit!$X$21,IF(($AH191+AO$15)&lt;Regelungszeit!$W$23,Regelungszeit!$X$22,Regelungszeit!$X$23)))))))))</f>
        <v>#N/A</v>
      </c>
      <c r="AP191" s="81" t="e">
        <f>IF(($AH191+AP$15)&lt;Regelungszeit!$W$15,Regelungszeit!$X$14,IF(($AH191+AP$15)&lt;Regelungszeit!$W$16,Regelungszeit!$X$15,IF(($AH191+AP$15)&lt;Regelungszeit!$W$17,Regelungszeit!$X$16,IF(($AH191+AP$15)&lt;Regelungszeit!$W$18,Regelungszeit!$X$17,IF(($AH191+AP$15)&lt;Regelungszeit!$W$19,Regelungszeit!$X$18,IF(($AH191+AP$15)&lt;Regelungszeit!$W$20,Regelungszeit!$X$19,IF(($AH191+AP$15)&lt;Regelungszeit!$W$21,Regelungszeit!$X$20,IF(($AH191+AP$15)&lt;Regelungszeit!$W$22,Regelungszeit!$X$21,IF(($AH191+AP$15)&lt;Regelungszeit!$W$23,Regelungszeit!$X$22,Regelungszeit!$X$23)))))))))</f>
        <v>#N/A</v>
      </c>
      <c r="AQ191" s="81" t="e">
        <f>IF(($AH191+AQ$15)&lt;Regelungszeit!$W$15,Regelungszeit!$X$14,IF(($AH191+AQ$15)&lt;Regelungszeit!$W$16,Regelungszeit!$X$15,IF(($AH191+AQ$15)&lt;Regelungszeit!$W$17,Regelungszeit!$X$16,IF(($AH191+AQ$15)&lt;Regelungszeit!$W$18,Regelungszeit!$X$17,IF(($AH191+AQ$15)&lt;Regelungszeit!$W$19,Regelungszeit!$X$18,IF(($AH191+AQ$15)&lt;Regelungszeit!$W$20,Regelungszeit!$X$19,IF(($AH191+AQ$15)&lt;Regelungszeit!$W$21,Regelungszeit!$X$20,IF(($AH191+AQ$15)&lt;Regelungszeit!$W$22,Regelungszeit!$X$21,IF(($AH191+AQ$15)&lt;Regelungszeit!$W$23,Regelungszeit!$X$22,Regelungszeit!$X$23)))))))))</f>
        <v>#N/A</v>
      </c>
      <c r="AR191" s="81" t="e">
        <f>IF(($AH191+AR$15)&lt;Regelungszeit!$W$15,Regelungszeit!$X$14,IF(($AH191+AR$15)&lt;Regelungszeit!$W$16,Regelungszeit!$X$15,IF(($AH191+AR$15)&lt;Regelungszeit!$W$17,Regelungszeit!$X$16,IF(($AH191+AR$15)&lt;Regelungszeit!$W$18,Regelungszeit!$X$17,IF(($AH191+AR$15)&lt;Regelungszeit!$W$19,Regelungszeit!$X$18,IF(($AH191+AR$15)&lt;Regelungszeit!$W$20,Regelungszeit!$X$19,IF(($AH191+AR$15)&lt;Regelungszeit!$W$21,Regelungszeit!$X$20,IF(($AH191+AR$15)&lt;Regelungszeit!$W$22,Regelungszeit!$X$21,IF(($AH191+AR$15)&lt;Regelungszeit!$W$23,Regelungszeit!$X$22,Regelungszeit!$X$23)))))))))</f>
        <v>#N/A</v>
      </c>
      <c r="AS191" s="81" t="e">
        <f>IF(($AH191+AS$15)&lt;Regelungszeit!$W$15,Regelungszeit!$X$14,IF(($AH191+AS$15)&lt;Regelungszeit!$W$16,Regelungszeit!$X$15,IF(($AH191+AS$15)&lt;Regelungszeit!$W$17,Regelungszeit!$X$16,IF(($AH191+AS$15)&lt;Regelungszeit!$W$18,Regelungszeit!$X$17,IF(($AH191+AS$15)&lt;Regelungszeit!$W$19,Regelungszeit!$X$18,IF(($AH191+AS$15)&lt;Regelungszeit!$W$20,Regelungszeit!$X$19,IF(($AH191+AS$15)&lt;Regelungszeit!$W$21,Regelungszeit!$X$20,IF(($AH191+AS$15)&lt;Regelungszeit!$W$22,Regelungszeit!$X$21,IF(($AH191+AS$15)&lt;Regelungszeit!$W$23,Regelungszeit!$X$22,Regelungszeit!$X$23)))))))))</f>
        <v>#N/A</v>
      </c>
      <c r="AT191" s="81" t="e">
        <f>IF(($AH191+AT$15)&lt;Regelungszeit!$W$15,Regelungszeit!$X$14,IF(($AH191+AT$15)&lt;Regelungszeit!$W$16,Regelungszeit!$X$15,IF(($AH191+AT$15)&lt;Regelungszeit!$W$17,Regelungszeit!$X$16,IF(($AH191+AT$15)&lt;Regelungszeit!$W$18,Regelungszeit!$X$17,IF(($AH191+AT$15)&lt;Regelungszeit!$W$19,Regelungszeit!$X$18,IF(($AH191+AT$15)&lt;Regelungszeit!$W$20,Regelungszeit!$X$19,IF(($AH191+AT$15)&lt;Regelungszeit!$W$21,Regelungszeit!$X$20,IF(($AH191+AT$15)&lt;Regelungszeit!$W$22,Regelungszeit!$X$21,IF(($AH191+AT$15)&lt;Regelungszeit!$W$23,Regelungszeit!$X$22,Regelungszeit!$X$23)))))))))</f>
        <v>#N/A</v>
      </c>
      <c r="AU191" s="81" t="e">
        <f>IF(($AH191+AU$15)&lt;Regelungszeit!$W$15,Regelungszeit!$X$14,IF(($AH191+AU$15)&lt;Regelungszeit!$W$16,Regelungszeit!$X$15,IF(($AH191+AU$15)&lt;Regelungszeit!$W$17,Regelungszeit!$X$16,IF(($AH191+AU$15)&lt;Regelungszeit!$W$18,Regelungszeit!$X$17,IF(($AH191+AU$15)&lt;Regelungszeit!$W$19,Regelungszeit!$X$18,IF(($AH191+AU$15)&lt;Regelungszeit!$W$20,Regelungszeit!$X$19,IF(($AH191+AU$15)&lt;Regelungszeit!$W$21,Regelungszeit!$X$20,IF(($AH191+AU$15)&lt;Regelungszeit!$W$22,Regelungszeit!$X$21,IF(($AH191+AU$15)&lt;Regelungszeit!$W$23,Regelungszeit!$X$22,Regelungszeit!$X$23)))))))))</f>
        <v>#N/A</v>
      </c>
      <c r="AV191" s="81" t="e">
        <f>IF(($AH191+AV$15)&lt;Regelungszeit!$W$15,Regelungszeit!$X$14,IF(($AH191+AV$15)&lt;Regelungszeit!$W$16,Regelungszeit!$X$15,IF(($AH191+AV$15)&lt;Regelungszeit!$W$17,Regelungszeit!$X$16,IF(($AH191+AV$15)&lt;Regelungszeit!$W$18,Regelungszeit!$X$17,IF(($AH191+AV$15)&lt;Regelungszeit!$W$19,Regelungszeit!$X$18,IF(($AH191+AV$15)&lt;Regelungszeit!$W$20,Regelungszeit!$X$19,IF(($AH191+AV$15)&lt;Regelungszeit!$W$21,Regelungszeit!$X$20,IF(($AH191+AV$15)&lt;Regelungszeit!$W$22,Regelungszeit!$X$21,IF(($AH191+AV$15)&lt;Regelungszeit!$W$23,Regelungszeit!$X$22,Regelungszeit!$X$23)))))))))</f>
        <v>#N/A</v>
      </c>
      <c r="AW191" s="81" t="e">
        <f>IF(($AH191+AW$15)&lt;Regelungszeit!$W$15,Regelungszeit!$X$14,IF(($AH191+AW$15)&lt;Regelungszeit!$W$16,Regelungszeit!$X$15,IF(($AH191+AW$15)&lt;Regelungszeit!$W$17,Regelungszeit!$X$16,IF(($AH191+AW$15)&lt;Regelungszeit!$W$18,Regelungszeit!$X$17,IF(($AH191+AW$15)&lt;Regelungszeit!$W$19,Regelungszeit!$X$18,IF(($AH191+AW$15)&lt;Regelungszeit!$W$20,Regelungszeit!$X$19,IF(($AH191+AW$15)&lt;Regelungszeit!$W$21,Regelungszeit!$X$20,IF(($AH191+AW$15)&lt;Regelungszeit!$W$22,Regelungszeit!$X$21,IF(($AH191+AW$15)&lt;Regelungszeit!$W$23,Regelungszeit!$X$22,Regelungszeit!$X$23)))))))))</f>
        <v>#N/A</v>
      </c>
      <c r="AX191" s="82" t="e">
        <f t="shared" si="50"/>
        <v>#N/A</v>
      </c>
    </row>
    <row r="192" spans="1:50">
      <c r="A192" s="56" t="e">
        <f>IF(B192=Regelungszeit!$F$31,"Ende Regelung",IF(B192=Regelungszeit!$F$32,"Ende Hochfahrrampe",""))</f>
        <v>#N/A</v>
      </c>
      <c r="B192" s="57">
        <v>178</v>
      </c>
      <c r="C192" s="58" t="e">
        <f t="shared" si="51"/>
        <v>#N/A</v>
      </c>
      <c r="D192" s="59" t="e">
        <f t="shared" si="52"/>
        <v>#N/A</v>
      </c>
      <c r="E192" s="155"/>
      <c r="F192" s="247" t="e">
        <f>MATCH(INT(C192),Zuteilung!A:A,0)</f>
        <v>#N/A</v>
      </c>
      <c r="G192" s="61" t="e">
        <f>IF(OR(C192&lt;INDEX(Zuteilung!C:C,F192),C192&gt;INDEX(Zuteilung!D:D,F192)),FALSE,TRUE)</f>
        <v>#N/A</v>
      </c>
      <c r="H192" s="60" t="e">
        <f>IF(B192&lt;=Regelungszeit!$F$32,H191+Regelungszeit!$F$28,"")</f>
        <v>#N/A</v>
      </c>
      <c r="I192" s="60"/>
      <c r="J192" s="60"/>
      <c r="K192" s="60"/>
      <c r="L192" s="61" t="e">
        <f t="shared" si="53"/>
        <v>#N/A</v>
      </c>
      <c r="M192" s="106" t="e">
        <f t="shared" si="55"/>
        <v>#N/A</v>
      </c>
      <c r="N192" s="61" t="e">
        <f>IF(M192="","",IF(M192=1,0,IF(M192=1,0,#REF!*M192)))</f>
        <v>#N/A</v>
      </c>
      <c r="O192" s="252">
        <f t="shared" si="47"/>
        <v>0</v>
      </c>
      <c r="P192" s="63">
        <f>IF(O192="","",O192*(Dateneingabe!$G$10/100))</f>
        <v>0</v>
      </c>
      <c r="Q192" s="63">
        <f t="shared" si="48"/>
        <v>0</v>
      </c>
      <c r="R192" s="63" t="e">
        <f>IF(C192="","",IF(Dateneingabe!$G$17&lt;40909,Zeitreihe!P192,Zeitreihe!Q192))</f>
        <v>#N/A</v>
      </c>
      <c r="S192" s="68" t="str">
        <f>IF($T$14=0,"",IF(H192="","",IF(E192="","Ist-Arbeit fehlt",IF(L192&gt;Dateneingabe!$G$8,"Ist-Arbeit unplausibel",""))))</f>
        <v/>
      </c>
      <c r="T192" s="30">
        <f t="shared" si="54"/>
        <v>0</v>
      </c>
      <c r="U192" s="30">
        <f t="shared" si="44"/>
        <v>0</v>
      </c>
      <c r="X192" s="80"/>
      <c r="Y192" s="79"/>
      <c r="Z192" s="81"/>
      <c r="AA192" s="81"/>
      <c r="AB192" s="81"/>
      <c r="AC192" s="81"/>
      <c r="AD192" s="81"/>
      <c r="AE192" s="81"/>
      <c r="AF192" s="30" t="e">
        <f t="shared" si="56"/>
        <v>#N/A</v>
      </c>
      <c r="AG192" s="80" t="e">
        <f t="shared" si="49"/>
        <v>#N/A</v>
      </c>
      <c r="AH192" s="79" t="e">
        <f t="shared" si="57"/>
        <v>#N/A</v>
      </c>
      <c r="AI192" s="81" t="e">
        <f>IF(($AH192+AI$15)&lt;Regelungszeit!$W$15,Regelungszeit!$X$14,IF(($AH192+AI$15)&lt;Regelungszeit!$W$16,Regelungszeit!$X$15,IF(($AH192+AI$15)&lt;Regelungszeit!$W$17,Regelungszeit!$X$16,IF(($AH192+AI$15)&lt;Regelungszeit!$W$18,Regelungszeit!$X$17,IF(($AH192+AI$15)&lt;Regelungszeit!$W$19,Regelungszeit!$X$18,IF(($AH192+AI$15)&lt;Regelungszeit!$W$20,Regelungszeit!$X$19,IF(($AH192+AI$15)&lt;Regelungszeit!$W$21,Regelungszeit!$X$20,IF(($AH192+AI$15)&lt;Regelungszeit!$W$22,Regelungszeit!$X$21,IF(($AH192+AI$15)&lt;Regelungszeit!$W$23,Regelungszeit!$X$22,Regelungszeit!$X$23)))))))))</f>
        <v>#N/A</v>
      </c>
      <c r="AJ192" s="81" t="e">
        <f>IF(($AH192+AJ$15)&lt;Regelungszeit!$W$15,Regelungszeit!$X$14,IF(($AH192+AJ$15)&lt;Regelungszeit!$W$16,Regelungszeit!$X$15,IF(($AH192+AJ$15)&lt;Regelungszeit!$W$17,Regelungszeit!$X$16,IF(($AH192+AJ$15)&lt;Regelungszeit!$W$18,Regelungszeit!$X$17,IF(($AH192+AJ$15)&lt;Regelungszeit!$W$19,Regelungszeit!$X$18,IF(($AH192+AJ$15)&lt;Regelungszeit!$W$20,Regelungszeit!$X$19,IF(($AH192+AJ$15)&lt;Regelungszeit!$W$21,Regelungszeit!$X$20,IF(($AH192+AJ$15)&lt;Regelungszeit!$W$22,Regelungszeit!$X$21,IF(($AH192+AJ$15)&lt;Regelungszeit!$W$23,Regelungszeit!$X$22,Regelungszeit!$X$23)))))))))</f>
        <v>#N/A</v>
      </c>
      <c r="AK192" s="81" t="e">
        <f>IF(($AH192+AK$15)&lt;Regelungszeit!$W$15,Regelungszeit!$X$14,IF(($AH192+AK$15)&lt;Regelungszeit!$W$16,Regelungszeit!$X$15,IF(($AH192+AK$15)&lt;Regelungszeit!$W$17,Regelungszeit!$X$16,IF(($AH192+AK$15)&lt;Regelungszeit!$W$18,Regelungszeit!$X$17,IF(($AH192+AK$15)&lt;Regelungszeit!$W$19,Regelungszeit!$X$18,IF(($AH192+AK$15)&lt;Regelungszeit!$W$20,Regelungszeit!$X$19,IF(($AH192+AK$15)&lt;Regelungszeit!$W$21,Regelungszeit!$X$20,IF(($AH192+AK$15)&lt;Regelungszeit!$W$22,Regelungszeit!$X$21,IF(($AH192+AK$15)&lt;Regelungszeit!$W$23,Regelungszeit!$X$22,Regelungszeit!$X$23)))))))))</f>
        <v>#N/A</v>
      </c>
      <c r="AL192" s="81" t="e">
        <f>IF(($AH192+AL$15)&lt;Regelungszeit!$W$15,Regelungszeit!$X$14,IF(($AH192+AL$15)&lt;Regelungszeit!$W$16,Regelungszeit!$X$15,IF(($AH192+AL$15)&lt;Regelungszeit!$W$17,Regelungszeit!$X$16,IF(($AH192+AL$15)&lt;Regelungszeit!$W$18,Regelungszeit!$X$17,IF(($AH192+AL$15)&lt;Regelungszeit!$W$19,Regelungszeit!$X$18,IF(($AH192+AL$15)&lt;Regelungszeit!$W$20,Regelungszeit!$X$19,IF(($AH192+AL$15)&lt;Regelungszeit!$W$21,Regelungszeit!$X$20,IF(($AH192+AL$15)&lt;Regelungszeit!$W$22,Regelungszeit!$X$21,IF(($AH192+AL$15)&lt;Regelungszeit!$W$23,Regelungszeit!$X$22,Regelungszeit!$X$23)))))))))</f>
        <v>#N/A</v>
      </c>
      <c r="AM192" s="81" t="e">
        <f>IF(($AH192+AM$15)&lt;Regelungszeit!$W$15,Regelungszeit!$X$14,IF(($AH192+AM$15)&lt;Regelungszeit!$W$16,Regelungszeit!$X$15,IF(($AH192+AM$15)&lt;Regelungszeit!$W$17,Regelungszeit!$X$16,IF(($AH192+AM$15)&lt;Regelungszeit!$W$18,Regelungszeit!$X$17,IF(($AH192+AM$15)&lt;Regelungszeit!$W$19,Regelungszeit!$X$18,IF(($AH192+AM$15)&lt;Regelungszeit!$W$20,Regelungszeit!$X$19,IF(($AH192+AM$15)&lt;Regelungszeit!$W$21,Regelungszeit!$X$20,IF(($AH192+AM$15)&lt;Regelungszeit!$W$22,Regelungszeit!$X$21,IF(($AH192+AM$15)&lt;Regelungszeit!$W$23,Regelungszeit!$X$22,Regelungszeit!$X$23)))))))))</f>
        <v>#N/A</v>
      </c>
      <c r="AN192" s="81" t="e">
        <f>IF(($AH192+AN$15)&lt;Regelungszeit!$W$15,Regelungszeit!$X$14,IF(($AH192+AN$15)&lt;Regelungszeit!$W$16,Regelungszeit!$X$15,IF(($AH192+AN$15)&lt;Regelungszeit!$W$17,Regelungszeit!$X$16,IF(($AH192+AN$15)&lt;Regelungszeit!$W$18,Regelungszeit!$X$17,IF(($AH192+AN$15)&lt;Regelungszeit!$W$19,Regelungszeit!$X$18,IF(($AH192+AN$15)&lt;Regelungszeit!$W$20,Regelungszeit!$X$19,IF(($AH192+AN$15)&lt;Regelungszeit!$W$21,Regelungszeit!$X$20,IF(($AH192+AN$15)&lt;Regelungszeit!$W$22,Regelungszeit!$X$21,IF(($AH192+AN$15)&lt;Regelungszeit!$W$23,Regelungszeit!$X$22,Regelungszeit!$X$23)))))))))</f>
        <v>#N/A</v>
      </c>
      <c r="AO192" s="81" t="e">
        <f>IF(($AH192+AO$15)&lt;Regelungszeit!$W$15,Regelungszeit!$X$14,IF(($AH192+AO$15)&lt;Regelungszeit!$W$16,Regelungszeit!$X$15,IF(($AH192+AO$15)&lt;Regelungszeit!$W$17,Regelungszeit!$X$16,IF(($AH192+AO$15)&lt;Regelungszeit!$W$18,Regelungszeit!$X$17,IF(($AH192+AO$15)&lt;Regelungszeit!$W$19,Regelungszeit!$X$18,IF(($AH192+AO$15)&lt;Regelungszeit!$W$20,Regelungszeit!$X$19,IF(($AH192+AO$15)&lt;Regelungszeit!$W$21,Regelungszeit!$X$20,IF(($AH192+AO$15)&lt;Regelungszeit!$W$22,Regelungszeit!$X$21,IF(($AH192+AO$15)&lt;Regelungszeit!$W$23,Regelungszeit!$X$22,Regelungszeit!$X$23)))))))))</f>
        <v>#N/A</v>
      </c>
      <c r="AP192" s="81" t="e">
        <f>IF(($AH192+AP$15)&lt;Regelungszeit!$W$15,Regelungszeit!$X$14,IF(($AH192+AP$15)&lt;Regelungszeit!$W$16,Regelungszeit!$X$15,IF(($AH192+AP$15)&lt;Regelungszeit!$W$17,Regelungszeit!$X$16,IF(($AH192+AP$15)&lt;Regelungszeit!$W$18,Regelungszeit!$X$17,IF(($AH192+AP$15)&lt;Regelungszeit!$W$19,Regelungszeit!$X$18,IF(($AH192+AP$15)&lt;Regelungszeit!$W$20,Regelungszeit!$X$19,IF(($AH192+AP$15)&lt;Regelungszeit!$W$21,Regelungszeit!$X$20,IF(($AH192+AP$15)&lt;Regelungszeit!$W$22,Regelungszeit!$X$21,IF(($AH192+AP$15)&lt;Regelungszeit!$W$23,Regelungszeit!$X$22,Regelungszeit!$X$23)))))))))</f>
        <v>#N/A</v>
      </c>
      <c r="AQ192" s="81" t="e">
        <f>IF(($AH192+AQ$15)&lt;Regelungszeit!$W$15,Regelungszeit!$X$14,IF(($AH192+AQ$15)&lt;Regelungszeit!$W$16,Regelungszeit!$X$15,IF(($AH192+AQ$15)&lt;Regelungszeit!$W$17,Regelungszeit!$X$16,IF(($AH192+AQ$15)&lt;Regelungszeit!$W$18,Regelungszeit!$X$17,IF(($AH192+AQ$15)&lt;Regelungszeit!$W$19,Regelungszeit!$X$18,IF(($AH192+AQ$15)&lt;Regelungszeit!$W$20,Regelungszeit!$X$19,IF(($AH192+AQ$15)&lt;Regelungszeit!$W$21,Regelungszeit!$X$20,IF(($AH192+AQ$15)&lt;Regelungszeit!$W$22,Regelungszeit!$X$21,IF(($AH192+AQ$15)&lt;Regelungszeit!$W$23,Regelungszeit!$X$22,Regelungszeit!$X$23)))))))))</f>
        <v>#N/A</v>
      </c>
      <c r="AR192" s="81" t="e">
        <f>IF(($AH192+AR$15)&lt;Regelungszeit!$W$15,Regelungszeit!$X$14,IF(($AH192+AR$15)&lt;Regelungszeit!$W$16,Regelungszeit!$X$15,IF(($AH192+AR$15)&lt;Regelungszeit!$W$17,Regelungszeit!$X$16,IF(($AH192+AR$15)&lt;Regelungszeit!$W$18,Regelungszeit!$X$17,IF(($AH192+AR$15)&lt;Regelungszeit!$W$19,Regelungszeit!$X$18,IF(($AH192+AR$15)&lt;Regelungszeit!$W$20,Regelungszeit!$X$19,IF(($AH192+AR$15)&lt;Regelungszeit!$W$21,Regelungszeit!$X$20,IF(($AH192+AR$15)&lt;Regelungszeit!$W$22,Regelungszeit!$X$21,IF(($AH192+AR$15)&lt;Regelungszeit!$W$23,Regelungszeit!$X$22,Regelungszeit!$X$23)))))))))</f>
        <v>#N/A</v>
      </c>
      <c r="AS192" s="81" t="e">
        <f>IF(($AH192+AS$15)&lt;Regelungszeit!$W$15,Regelungszeit!$X$14,IF(($AH192+AS$15)&lt;Regelungszeit!$W$16,Regelungszeit!$X$15,IF(($AH192+AS$15)&lt;Regelungszeit!$W$17,Regelungszeit!$X$16,IF(($AH192+AS$15)&lt;Regelungszeit!$W$18,Regelungszeit!$X$17,IF(($AH192+AS$15)&lt;Regelungszeit!$W$19,Regelungszeit!$X$18,IF(($AH192+AS$15)&lt;Regelungszeit!$W$20,Regelungszeit!$X$19,IF(($AH192+AS$15)&lt;Regelungszeit!$W$21,Regelungszeit!$X$20,IF(($AH192+AS$15)&lt;Regelungszeit!$W$22,Regelungszeit!$X$21,IF(($AH192+AS$15)&lt;Regelungszeit!$W$23,Regelungszeit!$X$22,Regelungszeit!$X$23)))))))))</f>
        <v>#N/A</v>
      </c>
      <c r="AT192" s="81" t="e">
        <f>IF(($AH192+AT$15)&lt;Regelungszeit!$W$15,Regelungszeit!$X$14,IF(($AH192+AT$15)&lt;Regelungszeit!$W$16,Regelungszeit!$X$15,IF(($AH192+AT$15)&lt;Regelungszeit!$W$17,Regelungszeit!$X$16,IF(($AH192+AT$15)&lt;Regelungszeit!$W$18,Regelungszeit!$X$17,IF(($AH192+AT$15)&lt;Regelungszeit!$W$19,Regelungszeit!$X$18,IF(($AH192+AT$15)&lt;Regelungszeit!$W$20,Regelungszeit!$X$19,IF(($AH192+AT$15)&lt;Regelungszeit!$W$21,Regelungszeit!$X$20,IF(($AH192+AT$15)&lt;Regelungszeit!$W$22,Regelungszeit!$X$21,IF(($AH192+AT$15)&lt;Regelungszeit!$W$23,Regelungszeit!$X$22,Regelungszeit!$X$23)))))))))</f>
        <v>#N/A</v>
      </c>
      <c r="AU192" s="81" t="e">
        <f>IF(($AH192+AU$15)&lt;Regelungszeit!$W$15,Regelungszeit!$X$14,IF(($AH192+AU$15)&lt;Regelungszeit!$W$16,Regelungszeit!$X$15,IF(($AH192+AU$15)&lt;Regelungszeit!$W$17,Regelungszeit!$X$16,IF(($AH192+AU$15)&lt;Regelungszeit!$W$18,Regelungszeit!$X$17,IF(($AH192+AU$15)&lt;Regelungszeit!$W$19,Regelungszeit!$X$18,IF(($AH192+AU$15)&lt;Regelungszeit!$W$20,Regelungszeit!$X$19,IF(($AH192+AU$15)&lt;Regelungszeit!$W$21,Regelungszeit!$X$20,IF(($AH192+AU$15)&lt;Regelungszeit!$W$22,Regelungszeit!$X$21,IF(($AH192+AU$15)&lt;Regelungszeit!$W$23,Regelungszeit!$X$22,Regelungszeit!$X$23)))))))))</f>
        <v>#N/A</v>
      </c>
      <c r="AV192" s="81" t="e">
        <f>IF(($AH192+AV$15)&lt;Regelungszeit!$W$15,Regelungszeit!$X$14,IF(($AH192+AV$15)&lt;Regelungszeit!$W$16,Regelungszeit!$X$15,IF(($AH192+AV$15)&lt;Regelungszeit!$W$17,Regelungszeit!$X$16,IF(($AH192+AV$15)&lt;Regelungszeit!$W$18,Regelungszeit!$X$17,IF(($AH192+AV$15)&lt;Regelungszeit!$W$19,Regelungszeit!$X$18,IF(($AH192+AV$15)&lt;Regelungszeit!$W$20,Regelungszeit!$X$19,IF(($AH192+AV$15)&lt;Regelungszeit!$W$21,Regelungszeit!$X$20,IF(($AH192+AV$15)&lt;Regelungszeit!$W$22,Regelungszeit!$X$21,IF(($AH192+AV$15)&lt;Regelungszeit!$W$23,Regelungszeit!$X$22,Regelungszeit!$X$23)))))))))</f>
        <v>#N/A</v>
      </c>
      <c r="AW192" s="81" t="e">
        <f>IF(($AH192+AW$15)&lt;Regelungszeit!$W$15,Regelungszeit!$X$14,IF(($AH192+AW$15)&lt;Regelungszeit!$W$16,Regelungszeit!$X$15,IF(($AH192+AW$15)&lt;Regelungszeit!$W$17,Regelungszeit!$X$16,IF(($AH192+AW$15)&lt;Regelungszeit!$W$18,Regelungszeit!$X$17,IF(($AH192+AW$15)&lt;Regelungszeit!$W$19,Regelungszeit!$X$18,IF(($AH192+AW$15)&lt;Regelungszeit!$W$20,Regelungszeit!$X$19,IF(($AH192+AW$15)&lt;Regelungszeit!$W$21,Regelungszeit!$X$20,IF(($AH192+AW$15)&lt;Regelungszeit!$W$22,Regelungszeit!$X$21,IF(($AH192+AW$15)&lt;Regelungszeit!$W$23,Regelungszeit!$X$22,Regelungszeit!$X$23)))))))))</f>
        <v>#N/A</v>
      </c>
      <c r="AX192" s="82" t="e">
        <f t="shared" si="50"/>
        <v>#N/A</v>
      </c>
    </row>
    <row r="193" spans="1:50">
      <c r="A193" s="56" t="e">
        <f>IF(B193=Regelungszeit!$F$31,"Ende Regelung",IF(B193=Regelungszeit!$F$32,"Ende Hochfahrrampe",""))</f>
        <v>#N/A</v>
      </c>
      <c r="B193" s="57">
        <v>179</v>
      </c>
      <c r="C193" s="58" t="e">
        <f t="shared" si="51"/>
        <v>#N/A</v>
      </c>
      <c r="D193" s="59" t="e">
        <f t="shared" si="52"/>
        <v>#N/A</v>
      </c>
      <c r="E193" s="155"/>
      <c r="F193" s="247" t="e">
        <f>MATCH(INT(C193),Zuteilung!A:A,0)</f>
        <v>#N/A</v>
      </c>
      <c r="G193" s="61" t="e">
        <f>IF(OR(C193&lt;INDEX(Zuteilung!C:C,F193),C193&gt;INDEX(Zuteilung!D:D,F193)),FALSE,TRUE)</f>
        <v>#N/A</v>
      </c>
      <c r="H193" s="60" t="e">
        <f>IF(B193&lt;=Regelungszeit!$F$32,H192+Regelungszeit!$F$28,"")</f>
        <v>#N/A</v>
      </c>
      <c r="I193" s="60"/>
      <c r="J193" s="60"/>
      <c r="K193" s="60"/>
      <c r="L193" s="61" t="e">
        <f t="shared" si="53"/>
        <v>#N/A</v>
      </c>
      <c r="M193" s="106" t="e">
        <f t="shared" si="55"/>
        <v>#N/A</v>
      </c>
      <c r="N193" s="61" t="e">
        <f>IF(M193="","",IF(M193=1,0,IF(M193=1,0,#REF!*M193)))</f>
        <v>#N/A</v>
      </c>
      <c r="O193" s="252">
        <f t="shared" si="47"/>
        <v>0</v>
      </c>
      <c r="P193" s="63">
        <f>IF(O193="","",O193*(Dateneingabe!$G$10/100))</f>
        <v>0</v>
      </c>
      <c r="Q193" s="63">
        <f t="shared" si="48"/>
        <v>0</v>
      </c>
      <c r="R193" s="63" t="e">
        <f>IF(C193="","",IF(Dateneingabe!$G$17&lt;40909,Zeitreihe!P193,Zeitreihe!Q193))</f>
        <v>#N/A</v>
      </c>
      <c r="S193" s="68" t="str">
        <f>IF($T$14=0,"",IF(H193="","",IF(E193="","Ist-Arbeit fehlt",IF(L193&gt;Dateneingabe!$G$8,"Ist-Arbeit unplausibel",""))))</f>
        <v/>
      </c>
      <c r="T193" s="30">
        <f t="shared" si="54"/>
        <v>0</v>
      </c>
      <c r="U193" s="30">
        <f t="shared" si="44"/>
        <v>0</v>
      </c>
      <c r="X193" s="80"/>
      <c r="Y193" s="79"/>
      <c r="Z193" s="81"/>
      <c r="AA193" s="81"/>
      <c r="AB193" s="81"/>
      <c r="AC193" s="81"/>
      <c r="AD193" s="81"/>
      <c r="AE193" s="81"/>
      <c r="AF193" s="30" t="e">
        <f t="shared" si="56"/>
        <v>#N/A</v>
      </c>
      <c r="AG193" s="80" t="e">
        <f t="shared" si="49"/>
        <v>#N/A</v>
      </c>
      <c r="AH193" s="79" t="e">
        <f t="shared" si="57"/>
        <v>#N/A</v>
      </c>
      <c r="AI193" s="81" t="e">
        <f>IF(($AH193+AI$15)&lt;Regelungszeit!$W$15,Regelungszeit!$X$14,IF(($AH193+AI$15)&lt;Regelungszeit!$W$16,Regelungszeit!$X$15,IF(($AH193+AI$15)&lt;Regelungszeit!$W$17,Regelungszeit!$X$16,IF(($AH193+AI$15)&lt;Regelungszeit!$W$18,Regelungszeit!$X$17,IF(($AH193+AI$15)&lt;Regelungszeit!$W$19,Regelungszeit!$X$18,IF(($AH193+AI$15)&lt;Regelungszeit!$W$20,Regelungszeit!$X$19,IF(($AH193+AI$15)&lt;Regelungszeit!$W$21,Regelungszeit!$X$20,IF(($AH193+AI$15)&lt;Regelungszeit!$W$22,Regelungszeit!$X$21,IF(($AH193+AI$15)&lt;Regelungszeit!$W$23,Regelungszeit!$X$22,Regelungszeit!$X$23)))))))))</f>
        <v>#N/A</v>
      </c>
      <c r="AJ193" s="81" t="e">
        <f>IF(($AH193+AJ$15)&lt;Regelungszeit!$W$15,Regelungszeit!$X$14,IF(($AH193+AJ$15)&lt;Regelungszeit!$W$16,Regelungszeit!$X$15,IF(($AH193+AJ$15)&lt;Regelungszeit!$W$17,Regelungszeit!$X$16,IF(($AH193+AJ$15)&lt;Regelungszeit!$W$18,Regelungszeit!$X$17,IF(($AH193+AJ$15)&lt;Regelungszeit!$W$19,Regelungszeit!$X$18,IF(($AH193+AJ$15)&lt;Regelungszeit!$W$20,Regelungszeit!$X$19,IF(($AH193+AJ$15)&lt;Regelungszeit!$W$21,Regelungszeit!$X$20,IF(($AH193+AJ$15)&lt;Regelungszeit!$W$22,Regelungszeit!$X$21,IF(($AH193+AJ$15)&lt;Regelungszeit!$W$23,Regelungszeit!$X$22,Regelungszeit!$X$23)))))))))</f>
        <v>#N/A</v>
      </c>
      <c r="AK193" s="81" t="e">
        <f>IF(($AH193+AK$15)&lt;Regelungszeit!$W$15,Regelungszeit!$X$14,IF(($AH193+AK$15)&lt;Regelungszeit!$W$16,Regelungszeit!$X$15,IF(($AH193+AK$15)&lt;Regelungszeit!$W$17,Regelungszeit!$X$16,IF(($AH193+AK$15)&lt;Regelungszeit!$W$18,Regelungszeit!$X$17,IF(($AH193+AK$15)&lt;Regelungszeit!$W$19,Regelungszeit!$X$18,IF(($AH193+AK$15)&lt;Regelungszeit!$W$20,Regelungszeit!$X$19,IF(($AH193+AK$15)&lt;Regelungszeit!$W$21,Regelungszeit!$X$20,IF(($AH193+AK$15)&lt;Regelungszeit!$W$22,Regelungszeit!$X$21,IF(($AH193+AK$15)&lt;Regelungszeit!$W$23,Regelungszeit!$X$22,Regelungszeit!$X$23)))))))))</f>
        <v>#N/A</v>
      </c>
      <c r="AL193" s="81" t="e">
        <f>IF(($AH193+AL$15)&lt;Regelungszeit!$W$15,Regelungszeit!$X$14,IF(($AH193+AL$15)&lt;Regelungszeit!$W$16,Regelungszeit!$X$15,IF(($AH193+AL$15)&lt;Regelungszeit!$W$17,Regelungszeit!$X$16,IF(($AH193+AL$15)&lt;Regelungszeit!$W$18,Regelungszeit!$X$17,IF(($AH193+AL$15)&lt;Regelungszeit!$W$19,Regelungszeit!$X$18,IF(($AH193+AL$15)&lt;Regelungszeit!$W$20,Regelungszeit!$X$19,IF(($AH193+AL$15)&lt;Regelungszeit!$W$21,Regelungszeit!$X$20,IF(($AH193+AL$15)&lt;Regelungszeit!$W$22,Regelungszeit!$X$21,IF(($AH193+AL$15)&lt;Regelungszeit!$W$23,Regelungszeit!$X$22,Regelungszeit!$X$23)))))))))</f>
        <v>#N/A</v>
      </c>
      <c r="AM193" s="81" t="e">
        <f>IF(($AH193+AM$15)&lt;Regelungszeit!$W$15,Regelungszeit!$X$14,IF(($AH193+AM$15)&lt;Regelungszeit!$W$16,Regelungszeit!$X$15,IF(($AH193+AM$15)&lt;Regelungszeit!$W$17,Regelungszeit!$X$16,IF(($AH193+AM$15)&lt;Regelungszeit!$W$18,Regelungszeit!$X$17,IF(($AH193+AM$15)&lt;Regelungszeit!$W$19,Regelungszeit!$X$18,IF(($AH193+AM$15)&lt;Regelungszeit!$W$20,Regelungszeit!$X$19,IF(($AH193+AM$15)&lt;Regelungszeit!$W$21,Regelungszeit!$X$20,IF(($AH193+AM$15)&lt;Regelungszeit!$W$22,Regelungszeit!$X$21,IF(($AH193+AM$15)&lt;Regelungszeit!$W$23,Regelungszeit!$X$22,Regelungszeit!$X$23)))))))))</f>
        <v>#N/A</v>
      </c>
      <c r="AN193" s="81" t="e">
        <f>IF(($AH193+AN$15)&lt;Regelungszeit!$W$15,Regelungszeit!$X$14,IF(($AH193+AN$15)&lt;Regelungszeit!$W$16,Regelungszeit!$X$15,IF(($AH193+AN$15)&lt;Regelungszeit!$W$17,Regelungszeit!$X$16,IF(($AH193+AN$15)&lt;Regelungszeit!$W$18,Regelungszeit!$X$17,IF(($AH193+AN$15)&lt;Regelungszeit!$W$19,Regelungszeit!$X$18,IF(($AH193+AN$15)&lt;Regelungszeit!$W$20,Regelungszeit!$X$19,IF(($AH193+AN$15)&lt;Regelungszeit!$W$21,Regelungszeit!$X$20,IF(($AH193+AN$15)&lt;Regelungszeit!$W$22,Regelungszeit!$X$21,IF(($AH193+AN$15)&lt;Regelungszeit!$W$23,Regelungszeit!$X$22,Regelungszeit!$X$23)))))))))</f>
        <v>#N/A</v>
      </c>
      <c r="AO193" s="81" t="e">
        <f>IF(($AH193+AO$15)&lt;Regelungszeit!$W$15,Regelungszeit!$X$14,IF(($AH193+AO$15)&lt;Regelungszeit!$W$16,Regelungszeit!$X$15,IF(($AH193+AO$15)&lt;Regelungszeit!$W$17,Regelungszeit!$X$16,IF(($AH193+AO$15)&lt;Regelungszeit!$W$18,Regelungszeit!$X$17,IF(($AH193+AO$15)&lt;Regelungszeit!$W$19,Regelungszeit!$X$18,IF(($AH193+AO$15)&lt;Regelungszeit!$W$20,Regelungszeit!$X$19,IF(($AH193+AO$15)&lt;Regelungszeit!$W$21,Regelungszeit!$X$20,IF(($AH193+AO$15)&lt;Regelungszeit!$W$22,Regelungszeit!$X$21,IF(($AH193+AO$15)&lt;Regelungszeit!$W$23,Regelungszeit!$X$22,Regelungszeit!$X$23)))))))))</f>
        <v>#N/A</v>
      </c>
      <c r="AP193" s="81" t="e">
        <f>IF(($AH193+AP$15)&lt;Regelungszeit!$W$15,Regelungszeit!$X$14,IF(($AH193+AP$15)&lt;Regelungszeit!$W$16,Regelungszeit!$X$15,IF(($AH193+AP$15)&lt;Regelungszeit!$W$17,Regelungszeit!$X$16,IF(($AH193+AP$15)&lt;Regelungszeit!$W$18,Regelungszeit!$X$17,IF(($AH193+AP$15)&lt;Regelungszeit!$W$19,Regelungszeit!$X$18,IF(($AH193+AP$15)&lt;Regelungszeit!$W$20,Regelungszeit!$X$19,IF(($AH193+AP$15)&lt;Regelungszeit!$W$21,Regelungszeit!$X$20,IF(($AH193+AP$15)&lt;Regelungszeit!$W$22,Regelungszeit!$X$21,IF(($AH193+AP$15)&lt;Regelungszeit!$W$23,Regelungszeit!$X$22,Regelungszeit!$X$23)))))))))</f>
        <v>#N/A</v>
      </c>
      <c r="AQ193" s="81" t="e">
        <f>IF(($AH193+AQ$15)&lt;Regelungszeit!$W$15,Regelungszeit!$X$14,IF(($AH193+AQ$15)&lt;Regelungszeit!$W$16,Regelungszeit!$X$15,IF(($AH193+AQ$15)&lt;Regelungszeit!$W$17,Regelungszeit!$X$16,IF(($AH193+AQ$15)&lt;Regelungszeit!$W$18,Regelungszeit!$X$17,IF(($AH193+AQ$15)&lt;Regelungszeit!$W$19,Regelungszeit!$X$18,IF(($AH193+AQ$15)&lt;Regelungszeit!$W$20,Regelungszeit!$X$19,IF(($AH193+AQ$15)&lt;Regelungszeit!$W$21,Regelungszeit!$X$20,IF(($AH193+AQ$15)&lt;Regelungszeit!$W$22,Regelungszeit!$X$21,IF(($AH193+AQ$15)&lt;Regelungszeit!$W$23,Regelungszeit!$X$22,Regelungszeit!$X$23)))))))))</f>
        <v>#N/A</v>
      </c>
      <c r="AR193" s="81" t="e">
        <f>IF(($AH193+AR$15)&lt;Regelungszeit!$W$15,Regelungszeit!$X$14,IF(($AH193+AR$15)&lt;Regelungszeit!$W$16,Regelungszeit!$X$15,IF(($AH193+AR$15)&lt;Regelungszeit!$W$17,Regelungszeit!$X$16,IF(($AH193+AR$15)&lt;Regelungszeit!$W$18,Regelungszeit!$X$17,IF(($AH193+AR$15)&lt;Regelungszeit!$W$19,Regelungszeit!$X$18,IF(($AH193+AR$15)&lt;Regelungszeit!$W$20,Regelungszeit!$X$19,IF(($AH193+AR$15)&lt;Regelungszeit!$W$21,Regelungszeit!$X$20,IF(($AH193+AR$15)&lt;Regelungszeit!$W$22,Regelungszeit!$X$21,IF(($AH193+AR$15)&lt;Regelungszeit!$W$23,Regelungszeit!$X$22,Regelungszeit!$X$23)))))))))</f>
        <v>#N/A</v>
      </c>
      <c r="AS193" s="81" t="e">
        <f>IF(($AH193+AS$15)&lt;Regelungszeit!$W$15,Regelungszeit!$X$14,IF(($AH193+AS$15)&lt;Regelungszeit!$W$16,Regelungszeit!$X$15,IF(($AH193+AS$15)&lt;Regelungszeit!$W$17,Regelungszeit!$X$16,IF(($AH193+AS$15)&lt;Regelungszeit!$W$18,Regelungszeit!$X$17,IF(($AH193+AS$15)&lt;Regelungszeit!$W$19,Regelungszeit!$X$18,IF(($AH193+AS$15)&lt;Regelungszeit!$W$20,Regelungszeit!$X$19,IF(($AH193+AS$15)&lt;Regelungszeit!$W$21,Regelungszeit!$X$20,IF(($AH193+AS$15)&lt;Regelungszeit!$W$22,Regelungszeit!$X$21,IF(($AH193+AS$15)&lt;Regelungszeit!$W$23,Regelungszeit!$X$22,Regelungszeit!$X$23)))))))))</f>
        <v>#N/A</v>
      </c>
      <c r="AT193" s="81" t="e">
        <f>IF(($AH193+AT$15)&lt;Regelungszeit!$W$15,Regelungszeit!$X$14,IF(($AH193+AT$15)&lt;Regelungszeit!$W$16,Regelungszeit!$X$15,IF(($AH193+AT$15)&lt;Regelungszeit!$W$17,Regelungszeit!$X$16,IF(($AH193+AT$15)&lt;Regelungszeit!$W$18,Regelungszeit!$X$17,IF(($AH193+AT$15)&lt;Regelungszeit!$W$19,Regelungszeit!$X$18,IF(($AH193+AT$15)&lt;Regelungszeit!$W$20,Regelungszeit!$X$19,IF(($AH193+AT$15)&lt;Regelungszeit!$W$21,Regelungszeit!$X$20,IF(($AH193+AT$15)&lt;Regelungszeit!$W$22,Regelungszeit!$X$21,IF(($AH193+AT$15)&lt;Regelungszeit!$W$23,Regelungszeit!$X$22,Regelungszeit!$X$23)))))))))</f>
        <v>#N/A</v>
      </c>
      <c r="AU193" s="81" t="e">
        <f>IF(($AH193+AU$15)&lt;Regelungszeit!$W$15,Regelungszeit!$X$14,IF(($AH193+AU$15)&lt;Regelungszeit!$W$16,Regelungszeit!$X$15,IF(($AH193+AU$15)&lt;Regelungszeit!$W$17,Regelungszeit!$X$16,IF(($AH193+AU$15)&lt;Regelungszeit!$W$18,Regelungszeit!$X$17,IF(($AH193+AU$15)&lt;Regelungszeit!$W$19,Regelungszeit!$X$18,IF(($AH193+AU$15)&lt;Regelungszeit!$W$20,Regelungszeit!$X$19,IF(($AH193+AU$15)&lt;Regelungszeit!$W$21,Regelungszeit!$X$20,IF(($AH193+AU$15)&lt;Regelungszeit!$W$22,Regelungszeit!$X$21,IF(($AH193+AU$15)&lt;Regelungszeit!$W$23,Regelungszeit!$X$22,Regelungszeit!$X$23)))))))))</f>
        <v>#N/A</v>
      </c>
      <c r="AV193" s="81" t="e">
        <f>IF(($AH193+AV$15)&lt;Regelungszeit!$W$15,Regelungszeit!$X$14,IF(($AH193+AV$15)&lt;Regelungszeit!$W$16,Regelungszeit!$X$15,IF(($AH193+AV$15)&lt;Regelungszeit!$W$17,Regelungszeit!$X$16,IF(($AH193+AV$15)&lt;Regelungszeit!$W$18,Regelungszeit!$X$17,IF(($AH193+AV$15)&lt;Regelungszeit!$W$19,Regelungszeit!$X$18,IF(($AH193+AV$15)&lt;Regelungszeit!$W$20,Regelungszeit!$X$19,IF(($AH193+AV$15)&lt;Regelungszeit!$W$21,Regelungszeit!$X$20,IF(($AH193+AV$15)&lt;Regelungszeit!$W$22,Regelungszeit!$X$21,IF(($AH193+AV$15)&lt;Regelungszeit!$W$23,Regelungszeit!$X$22,Regelungszeit!$X$23)))))))))</f>
        <v>#N/A</v>
      </c>
      <c r="AW193" s="81" t="e">
        <f>IF(($AH193+AW$15)&lt;Regelungszeit!$W$15,Regelungszeit!$X$14,IF(($AH193+AW$15)&lt;Regelungszeit!$W$16,Regelungszeit!$X$15,IF(($AH193+AW$15)&lt;Regelungszeit!$W$17,Regelungszeit!$X$16,IF(($AH193+AW$15)&lt;Regelungszeit!$W$18,Regelungszeit!$X$17,IF(($AH193+AW$15)&lt;Regelungszeit!$W$19,Regelungszeit!$X$18,IF(($AH193+AW$15)&lt;Regelungszeit!$W$20,Regelungszeit!$X$19,IF(($AH193+AW$15)&lt;Regelungszeit!$W$21,Regelungszeit!$X$20,IF(($AH193+AW$15)&lt;Regelungszeit!$W$22,Regelungszeit!$X$21,IF(($AH193+AW$15)&lt;Regelungszeit!$W$23,Regelungszeit!$X$22,Regelungszeit!$X$23)))))))))</f>
        <v>#N/A</v>
      </c>
      <c r="AX193" s="82" t="e">
        <f t="shared" si="50"/>
        <v>#N/A</v>
      </c>
    </row>
    <row r="194" spans="1:50">
      <c r="A194" s="56" t="e">
        <f>IF(B194=Regelungszeit!$F$31,"Ende Regelung",IF(B194=Regelungszeit!$F$32,"Ende Hochfahrrampe",""))</f>
        <v>#N/A</v>
      </c>
      <c r="B194" s="57">
        <v>180</v>
      </c>
      <c r="C194" s="58" t="e">
        <f t="shared" si="51"/>
        <v>#N/A</v>
      </c>
      <c r="D194" s="59" t="e">
        <f t="shared" si="52"/>
        <v>#N/A</v>
      </c>
      <c r="E194" s="155"/>
      <c r="F194" s="247" t="e">
        <f>MATCH(INT(C194),Zuteilung!A:A,0)</f>
        <v>#N/A</v>
      </c>
      <c r="G194" s="61" t="e">
        <f>IF(OR(C194&lt;INDEX(Zuteilung!C:C,F194),C194&gt;INDEX(Zuteilung!D:D,F194)),FALSE,TRUE)</f>
        <v>#N/A</v>
      </c>
      <c r="H194" s="60" t="e">
        <f>IF(B194&lt;=Regelungszeit!$F$32,H193+Regelungszeit!$F$28,"")</f>
        <v>#N/A</v>
      </c>
      <c r="I194" s="60"/>
      <c r="J194" s="60"/>
      <c r="K194" s="60"/>
      <c r="L194" s="61" t="e">
        <f t="shared" si="53"/>
        <v>#N/A</v>
      </c>
      <c r="M194" s="106" t="e">
        <f t="shared" si="55"/>
        <v>#N/A</v>
      </c>
      <c r="N194" s="61" t="e">
        <f>IF(M194="","",IF(M194=1,0,IF(M194=1,0,#REF!*M194)))</f>
        <v>#N/A</v>
      </c>
      <c r="O194" s="252">
        <f t="shared" si="47"/>
        <v>0</v>
      </c>
      <c r="P194" s="63">
        <f>IF(O194="","",O194*(Dateneingabe!$G$10/100))</f>
        <v>0</v>
      </c>
      <c r="Q194" s="63">
        <f t="shared" si="48"/>
        <v>0</v>
      </c>
      <c r="R194" s="63" t="e">
        <f>IF(C194="","",IF(Dateneingabe!$G$17&lt;40909,Zeitreihe!P194,Zeitreihe!Q194))</f>
        <v>#N/A</v>
      </c>
      <c r="S194" s="68" t="str">
        <f>IF($T$14=0,"",IF(H194="","",IF(E194="","Ist-Arbeit fehlt",IF(L194&gt;Dateneingabe!$G$8,"Ist-Arbeit unplausibel",""))))</f>
        <v/>
      </c>
      <c r="T194" s="30">
        <f t="shared" si="54"/>
        <v>0</v>
      </c>
      <c r="U194" s="30">
        <f t="shared" si="44"/>
        <v>0</v>
      </c>
      <c r="X194" s="80"/>
      <c r="Y194" s="79"/>
      <c r="Z194" s="81"/>
      <c r="AA194" s="81"/>
      <c r="AB194" s="81"/>
      <c r="AC194" s="81"/>
      <c r="AD194" s="81"/>
      <c r="AE194" s="81"/>
      <c r="AF194" s="30" t="e">
        <f t="shared" si="56"/>
        <v>#N/A</v>
      </c>
      <c r="AG194" s="80" t="e">
        <f t="shared" si="49"/>
        <v>#N/A</v>
      </c>
      <c r="AH194" s="79" t="e">
        <f t="shared" si="57"/>
        <v>#N/A</v>
      </c>
      <c r="AI194" s="81" t="e">
        <f>IF(($AH194+AI$15)&lt;Regelungszeit!$W$15,Regelungszeit!$X$14,IF(($AH194+AI$15)&lt;Regelungszeit!$W$16,Regelungszeit!$X$15,IF(($AH194+AI$15)&lt;Regelungszeit!$W$17,Regelungszeit!$X$16,IF(($AH194+AI$15)&lt;Regelungszeit!$W$18,Regelungszeit!$X$17,IF(($AH194+AI$15)&lt;Regelungszeit!$W$19,Regelungszeit!$X$18,IF(($AH194+AI$15)&lt;Regelungszeit!$W$20,Regelungszeit!$X$19,IF(($AH194+AI$15)&lt;Regelungszeit!$W$21,Regelungszeit!$X$20,IF(($AH194+AI$15)&lt;Regelungszeit!$W$22,Regelungszeit!$X$21,IF(($AH194+AI$15)&lt;Regelungszeit!$W$23,Regelungszeit!$X$22,Regelungszeit!$X$23)))))))))</f>
        <v>#N/A</v>
      </c>
      <c r="AJ194" s="81" t="e">
        <f>IF(($AH194+AJ$15)&lt;Regelungszeit!$W$15,Regelungszeit!$X$14,IF(($AH194+AJ$15)&lt;Regelungszeit!$W$16,Regelungszeit!$X$15,IF(($AH194+AJ$15)&lt;Regelungszeit!$W$17,Regelungszeit!$X$16,IF(($AH194+AJ$15)&lt;Regelungszeit!$W$18,Regelungszeit!$X$17,IF(($AH194+AJ$15)&lt;Regelungszeit!$W$19,Regelungszeit!$X$18,IF(($AH194+AJ$15)&lt;Regelungszeit!$W$20,Regelungszeit!$X$19,IF(($AH194+AJ$15)&lt;Regelungszeit!$W$21,Regelungszeit!$X$20,IF(($AH194+AJ$15)&lt;Regelungszeit!$W$22,Regelungszeit!$X$21,IF(($AH194+AJ$15)&lt;Regelungszeit!$W$23,Regelungszeit!$X$22,Regelungszeit!$X$23)))))))))</f>
        <v>#N/A</v>
      </c>
      <c r="AK194" s="81" t="e">
        <f>IF(($AH194+AK$15)&lt;Regelungszeit!$W$15,Regelungszeit!$X$14,IF(($AH194+AK$15)&lt;Regelungszeit!$W$16,Regelungszeit!$X$15,IF(($AH194+AK$15)&lt;Regelungszeit!$W$17,Regelungszeit!$X$16,IF(($AH194+AK$15)&lt;Regelungszeit!$W$18,Regelungszeit!$X$17,IF(($AH194+AK$15)&lt;Regelungszeit!$W$19,Regelungszeit!$X$18,IF(($AH194+AK$15)&lt;Regelungszeit!$W$20,Regelungszeit!$X$19,IF(($AH194+AK$15)&lt;Regelungszeit!$W$21,Regelungszeit!$X$20,IF(($AH194+AK$15)&lt;Regelungszeit!$W$22,Regelungszeit!$X$21,IF(($AH194+AK$15)&lt;Regelungszeit!$W$23,Regelungszeit!$X$22,Regelungszeit!$X$23)))))))))</f>
        <v>#N/A</v>
      </c>
      <c r="AL194" s="81" t="e">
        <f>IF(($AH194+AL$15)&lt;Regelungszeit!$W$15,Regelungszeit!$X$14,IF(($AH194+AL$15)&lt;Regelungszeit!$W$16,Regelungszeit!$X$15,IF(($AH194+AL$15)&lt;Regelungszeit!$W$17,Regelungszeit!$X$16,IF(($AH194+AL$15)&lt;Regelungszeit!$W$18,Regelungszeit!$X$17,IF(($AH194+AL$15)&lt;Regelungszeit!$W$19,Regelungszeit!$X$18,IF(($AH194+AL$15)&lt;Regelungszeit!$W$20,Regelungszeit!$X$19,IF(($AH194+AL$15)&lt;Regelungszeit!$W$21,Regelungszeit!$X$20,IF(($AH194+AL$15)&lt;Regelungszeit!$W$22,Regelungszeit!$X$21,IF(($AH194+AL$15)&lt;Regelungszeit!$W$23,Regelungszeit!$X$22,Regelungszeit!$X$23)))))))))</f>
        <v>#N/A</v>
      </c>
      <c r="AM194" s="81" t="e">
        <f>IF(($AH194+AM$15)&lt;Regelungszeit!$W$15,Regelungszeit!$X$14,IF(($AH194+AM$15)&lt;Regelungszeit!$W$16,Regelungszeit!$X$15,IF(($AH194+AM$15)&lt;Regelungszeit!$W$17,Regelungszeit!$X$16,IF(($AH194+AM$15)&lt;Regelungszeit!$W$18,Regelungszeit!$X$17,IF(($AH194+AM$15)&lt;Regelungszeit!$W$19,Regelungszeit!$X$18,IF(($AH194+AM$15)&lt;Regelungszeit!$W$20,Regelungszeit!$X$19,IF(($AH194+AM$15)&lt;Regelungszeit!$W$21,Regelungszeit!$X$20,IF(($AH194+AM$15)&lt;Regelungszeit!$W$22,Regelungszeit!$X$21,IF(($AH194+AM$15)&lt;Regelungszeit!$W$23,Regelungszeit!$X$22,Regelungszeit!$X$23)))))))))</f>
        <v>#N/A</v>
      </c>
      <c r="AN194" s="81" t="e">
        <f>IF(($AH194+AN$15)&lt;Regelungszeit!$W$15,Regelungszeit!$X$14,IF(($AH194+AN$15)&lt;Regelungszeit!$W$16,Regelungszeit!$X$15,IF(($AH194+AN$15)&lt;Regelungszeit!$W$17,Regelungszeit!$X$16,IF(($AH194+AN$15)&lt;Regelungszeit!$W$18,Regelungszeit!$X$17,IF(($AH194+AN$15)&lt;Regelungszeit!$W$19,Regelungszeit!$X$18,IF(($AH194+AN$15)&lt;Regelungszeit!$W$20,Regelungszeit!$X$19,IF(($AH194+AN$15)&lt;Regelungszeit!$W$21,Regelungszeit!$X$20,IF(($AH194+AN$15)&lt;Regelungszeit!$W$22,Regelungszeit!$X$21,IF(($AH194+AN$15)&lt;Regelungszeit!$W$23,Regelungszeit!$X$22,Regelungszeit!$X$23)))))))))</f>
        <v>#N/A</v>
      </c>
      <c r="AO194" s="81" t="e">
        <f>IF(($AH194+AO$15)&lt;Regelungszeit!$W$15,Regelungszeit!$X$14,IF(($AH194+AO$15)&lt;Regelungszeit!$W$16,Regelungszeit!$X$15,IF(($AH194+AO$15)&lt;Regelungszeit!$W$17,Regelungszeit!$X$16,IF(($AH194+AO$15)&lt;Regelungszeit!$W$18,Regelungszeit!$X$17,IF(($AH194+AO$15)&lt;Regelungszeit!$W$19,Regelungszeit!$X$18,IF(($AH194+AO$15)&lt;Regelungszeit!$W$20,Regelungszeit!$X$19,IF(($AH194+AO$15)&lt;Regelungszeit!$W$21,Regelungszeit!$X$20,IF(($AH194+AO$15)&lt;Regelungszeit!$W$22,Regelungszeit!$X$21,IF(($AH194+AO$15)&lt;Regelungszeit!$W$23,Regelungszeit!$X$22,Regelungszeit!$X$23)))))))))</f>
        <v>#N/A</v>
      </c>
      <c r="AP194" s="81" t="e">
        <f>IF(($AH194+AP$15)&lt;Regelungszeit!$W$15,Regelungszeit!$X$14,IF(($AH194+AP$15)&lt;Regelungszeit!$W$16,Regelungszeit!$X$15,IF(($AH194+AP$15)&lt;Regelungszeit!$W$17,Regelungszeit!$X$16,IF(($AH194+AP$15)&lt;Regelungszeit!$W$18,Regelungszeit!$X$17,IF(($AH194+AP$15)&lt;Regelungszeit!$W$19,Regelungszeit!$X$18,IF(($AH194+AP$15)&lt;Regelungszeit!$W$20,Regelungszeit!$X$19,IF(($AH194+AP$15)&lt;Regelungszeit!$W$21,Regelungszeit!$X$20,IF(($AH194+AP$15)&lt;Regelungszeit!$W$22,Regelungszeit!$X$21,IF(($AH194+AP$15)&lt;Regelungszeit!$W$23,Regelungszeit!$X$22,Regelungszeit!$X$23)))))))))</f>
        <v>#N/A</v>
      </c>
      <c r="AQ194" s="81" t="e">
        <f>IF(($AH194+AQ$15)&lt;Regelungszeit!$W$15,Regelungszeit!$X$14,IF(($AH194+AQ$15)&lt;Regelungszeit!$W$16,Regelungszeit!$X$15,IF(($AH194+AQ$15)&lt;Regelungszeit!$W$17,Regelungszeit!$X$16,IF(($AH194+AQ$15)&lt;Regelungszeit!$W$18,Regelungszeit!$X$17,IF(($AH194+AQ$15)&lt;Regelungszeit!$W$19,Regelungszeit!$X$18,IF(($AH194+AQ$15)&lt;Regelungszeit!$W$20,Regelungszeit!$X$19,IF(($AH194+AQ$15)&lt;Regelungszeit!$W$21,Regelungszeit!$X$20,IF(($AH194+AQ$15)&lt;Regelungszeit!$W$22,Regelungszeit!$X$21,IF(($AH194+AQ$15)&lt;Regelungszeit!$W$23,Regelungszeit!$X$22,Regelungszeit!$X$23)))))))))</f>
        <v>#N/A</v>
      </c>
      <c r="AR194" s="81" t="e">
        <f>IF(($AH194+AR$15)&lt;Regelungszeit!$W$15,Regelungszeit!$X$14,IF(($AH194+AR$15)&lt;Regelungszeit!$W$16,Regelungszeit!$X$15,IF(($AH194+AR$15)&lt;Regelungszeit!$W$17,Regelungszeit!$X$16,IF(($AH194+AR$15)&lt;Regelungszeit!$W$18,Regelungszeit!$X$17,IF(($AH194+AR$15)&lt;Regelungszeit!$W$19,Regelungszeit!$X$18,IF(($AH194+AR$15)&lt;Regelungszeit!$W$20,Regelungszeit!$X$19,IF(($AH194+AR$15)&lt;Regelungszeit!$W$21,Regelungszeit!$X$20,IF(($AH194+AR$15)&lt;Regelungszeit!$W$22,Regelungszeit!$X$21,IF(($AH194+AR$15)&lt;Regelungszeit!$W$23,Regelungszeit!$X$22,Regelungszeit!$X$23)))))))))</f>
        <v>#N/A</v>
      </c>
      <c r="AS194" s="81" t="e">
        <f>IF(($AH194+AS$15)&lt;Regelungszeit!$W$15,Regelungszeit!$X$14,IF(($AH194+AS$15)&lt;Regelungszeit!$W$16,Regelungszeit!$X$15,IF(($AH194+AS$15)&lt;Regelungszeit!$W$17,Regelungszeit!$X$16,IF(($AH194+AS$15)&lt;Regelungszeit!$W$18,Regelungszeit!$X$17,IF(($AH194+AS$15)&lt;Regelungszeit!$W$19,Regelungszeit!$X$18,IF(($AH194+AS$15)&lt;Regelungszeit!$W$20,Regelungszeit!$X$19,IF(($AH194+AS$15)&lt;Regelungszeit!$W$21,Regelungszeit!$X$20,IF(($AH194+AS$15)&lt;Regelungszeit!$W$22,Regelungszeit!$X$21,IF(($AH194+AS$15)&lt;Regelungszeit!$W$23,Regelungszeit!$X$22,Regelungszeit!$X$23)))))))))</f>
        <v>#N/A</v>
      </c>
      <c r="AT194" s="81" t="e">
        <f>IF(($AH194+AT$15)&lt;Regelungszeit!$W$15,Regelungszeit!$X$14,IF(($AH194+AT$15)&lt;Regelungszeit!$W$16,Regelungszeit!$X$15,IF(($AH194+AT$15)&lt;Regelungszeit!$W$17,Regelungszeit!$X$16,IF(($AH194+AT$15)&lt;Regelungszeit!$W$18,Regelungszeit!$X$17,IF(($AH194+AT$15)&lt;Regelungszeit!$W$19,Regelungszeit!$X$18,IF(($AH194+AT$15)&lt;Regelungszeit!$W$20,Regelungszeit!$X$19,IF(($AH194+AT$15)&lt;Regelungszeit!$W$21,Regelungszeit!$X$20,IF(($AH194+AT$15)&lt;Regelungszeit!$W$22,Regelungszeit!$X$21,IF(($AH194+AT$15)&lt;Regelungszeit!$W$23,Regelungszeit!$X$22,Regelungszeit!$X$23)))))))))</f>
        <v>#N/A</v>
      </c>
      <c r="AU194" s="81" t="e">
        <f>IF(($AH194+AU$15)&lt;Regelungszeit!$W$15,Regelungszeit!$X$14,IF(($AH194+AU$15)&lt;Regelungszeit!$W$16,Regelungszeit!$X$15,IF(($AH194+AU$15)&lt;Regelungszeit!$W$17,Regelungszeit!$X$16,IF(($AH194+AU$15)&lt;Regelungszeit!$W$18,Regelungszeit!$X$17,IF(($AH194+AU$15)&lt;Regelungszeit!$W$19,Regelungszeit!$X$18,IF(($AH194+AU$15)&lt;Regelungszeit!$W$20,Regelungszeit!$X$19,IF(($AH194+AU$15)&lt;Regelungszeit!$W$21,Regelungszeit!$X$20,IF(($AH194+AU$15)&lt;Regelungszeit!$W$22,Regelungszeit!$X$21,IF(($AH194+AU$15)&lt;Regelungszeit!$W$23,Regelungszeit!$X$22,Regelungszeit!$X$23)))))))))</f>
        <v>#N/A</v>
      </c>
      <c r="AV194" s="81" t="e">
        <f>IF(($AH194+AV$15)&lt;Regelungszeit!$W$15,Regelungszeit!$X$14,IF(($AH194+AV$15)&lt;Regelungszeit!$W$16,Regelungszeit!$X$15,IF(($AH194+AV$15)&lt;Regelungszeit!$W$17,Regelungszeit!$X$16,IF(($AH194+AV$15)&lt;Regelungszeit!$W$18,Regelungszeit!$X$17,IF(($AH194+AV$15)&lt;Regelungszeit!$W$19,Regelungszeit!$X$18,IF(($AH194+AV$15)&lt;Regelungszeit!$W$20,Regelungszeit!$X$19,IF(($AH194+AV$15)&lt;Regelungszeit!$W$21,Regelungszeit!$X$20,IF(($AH194+AV$15)&lt;Regelungszeit!$W$22,Regelungszeit!$X$21,IF(($AH194+AV$15)&lt;Regelungszeit!$W$23,Regelungszeit!$X$22,Regelungszeit!$X$23)))))))))</f>
        <v>#N/A</v>
      </c>
      <c r="AW194" s="81" t="e">
        <f>IF(($AH194+AW$15)&lt;Regelungszeit!$W$15,Regelungszeit!$X$14,IF(($AH194+AW$15)&lt;Regelungszeit!$W$16,Regelungszeit!$X$15,IF(($AH194+AW$15)&lt;Regelungszeit!$W$17,Regelungszeit!$X$16,IF(($AH194+AW$15)&lt;Regelungszeit!$W$18,Regelungszeit!$X$17,IF(($AH194+AW$15)&lt;Regelungszeit!$W$19,Regelungszeit!$X$18,IF(($AH194+AW$15)&lt;Regelungszeit!$W$20,Regelungszeit!$X$19,IF(($AH194+AW$15)&lt;Regelungszeit!$W$21,Regelungszeit!$X$20,IF(($AH194+AW$15)&lt;Regelungszeit!$W$22,Regelungszeit!$X$21,IF(($AH194+AW$15)&lt;Regelungszeit!$W$23,Regelungszeit!$X$22,Regelungszeit!$X$23)))))))))</f>
        <v>#N/A</v>
      </c>
      <c r="AX194" s="82" t="e">
        <f t="shared" si="50"/>
        <v>#N/A</v>
      </c>
    </row>
    <row r="195" spans="1:50">
      <c r="A195" s="56" t="e">
        <f>IF(B195=Regelungszeit!$F$31,"Ende Regelung",IF(B195=Regelungszeit!$F$32,"Ende Hochfahrrampe",""))</f>
        <v>#N/A</v>
      </c>
      <c r="B195" s="57">
        <v>181</v>
      </c>
      <c r="C195" s="58" t="e">
        <f t="shared" si="51"/>
        <v>#N/A</v>
      </c>
      <c r="D195" s="59" t="e">
        <f t="shared" si="52"/>
        <v>#N/A</v>
      </c>
      <c r="E195" s="155"/>
      <c r="F195" s="247" t="e">
        <f>MATCH(INT(C195),Zuteilung!A:A,0)</f>
        <v>#N/A</v>
      </c>
      <c r="G195" s="61" t="e">
        <f>IF(OR(C195&lt;INDEX(Zuteilung!C:C,F195),C195&gt;INDEX(Zuteilung!D:D,F195)),FALSE,TRUE)</f>
        <v>#N/A</v>
      </c>
      <c r="H195" s="60" t="e">
        <f>IF(B195&lt;=Regelungszeit!$F$32,H194+Regelungszeit!$F$28,"")</f>
        <v>#N/A</v>
      </c>
      <c r="I195" s="60"/>
      <c r="J195" s="60"/>
      <c r="K195" s="60"/>
      <c r="L195" s="61" t="e">
        <f t="shared" si="53"/>
        <v>#N/A</v>
      </c>
      <c r="M195" s="106" t="e">
        <f t="shared" si="55"/>
        <v>#N/A</v>
      </c>
      <c r="N195" s="61" t="e">
        <f>IF(M195="","",IF(M195=1,0,IF(M195=1,0,#REF!*M195)))</f>
        <v>#N/A</v>
      </c>
      <c r="O195" s="252">
        <f t="shared" si="47"/>
        <v>0</v>
      </c>
      <c r="P195" s="63">
        <f>IF(O195="","",O195*(Dateneingabe!$G$10/100))</f>
        <v>0</v>
      </c>
      <c r="Q195" s="63">
        <f t="shared" si="48"/>
        <v>0</v>
      </c>
      <c r="R195" s="63" t="e">
        <f>IF(C195="","",IF(Dateneingabe!$G$17&lt;40909,Zeitreihe!P195,Zeitreihe!Q195))</f>
        <v>#N/A</v>
      </c>
      <c r="S195" s="68" t="str">
        <f>IF($T$14=0,"",IF(H195="","",IF(E195="","Ist-Arbeit fehlt",IF(L195&gt;Dateneingabe!$G$8,"Ist-Arbeit unplausibel",""))))</f>
        <v/>
      </c>
      <c r="T195" s="30">
        <f t="shared" si="54"/>
        <v>0</v>
      </c>
      <c r="U195" s="30">
        <f t="shared" si="44"/>
        <v>0</v>
      </c>
      <c r="X195" s="80"/>
      <c r="Y195" s="79"/>
      <c r="Z195" s="81"/>
      <c r="AA195" s="81"/>
      <c r="AB195" s="81"/>
      <c r="AC195" s="81"/>
      <c r="AD195" s="81"/>
      <c r="AE195" s="81"/>
      <c r="AF195" s="30" t="e">
        <f t="shared" si="56"/>
        <v>#N/A</v>
      </c>
      <c r="AG195" s="80" t="e">
        <f t="shared" si="49"/>
        <v>#N/A</v>
      </c>
      <c r="AH195" s="79" t="e">
        <f t="shared" si="57"/>
        <v>#N/A</v>
      </c>
      <c r="AI195" s="81" t="e">
        <f>IF(($AH195+AI$15)&lt;Regelungszeit!$W$15,Regelungszeit!$X$14,IF(($AH195+AI$15)&lt;Regelungszeit!$W$16,Regelungszeit!$X$15,IF(($AH195+AI$15)&lt;Regelungszeit!$W$17,Regelungszeit!$X$16,IF(($AH195+AI$15)&lt;Regelungszeit!$W$18,Regelungszeit!$X$17,IF(($AH195+AI$15)&lt;Regelungszeit!$W$19,Regelungszeit!$X$18,IF(($AH195+AI$15)&lt;Regelungszeit!$W$20,Regelungszeit!$X$19,IF(($AH195+AI$15)&lt;Regelungszeit!$W$21,Regelungszeit!$X$20,IF(($AH195+AI$15)&lt;Regelungszeit!$W$22,Regelungszeit!$X$21,IF(($AH195+AI$15)&lt;Regelungszeit!$W$23,Regelungszeit!$X$22,Regelungszeit!$X$23)))))))))</f>
        <v>#N/A</v>
      </c>
      <c r="AJ195" s="81" t="e">
        <f>IF(($AH195+AJ$15)&lt;Regelungszeit!$W$15,Regelungszeit!$X$14,IF(($AH195+AJ$15)&lt;Regelungszeit!$W$16,Regelungszeit!$X$15,IF(($AH195+AJ$15)&lt;Regelungszeit!$W$17,Regelungszeit!$X$16,IF(($AH195+AJ$15)&lt;Regelungszeit!$W$18,Regelungszeit!$X$17,IF(($AH195+AJ$15)&lt;Regelungszeit!$W$19,Regelungszeit!$X$18,IF(($AH195+AJ$15)&lt;Regelungszeit!$W$20,Regelungszeit!$X$19,IF(($AH195+AJ$15)&lt;Regelungszeit!$W$21,Regelungszeit!$X$20,IF(($AH195+AJ$15)&lt;Regelungszeit!$W$22,Regelungszeit!$X$21,IF(($AH195+AJ$15)&lt;Regelungszeit!$W$23,Regelungszeit!$X$22,Regelungszeit!$X$23)))))))))</f>
        <v>#N/A</v>
      </c>
      <c r="AK195" s="81" t="e">
        <f>IF(($AH195+AK$15)&lt;Regelungszeit!$W$15,Regelungszeit!$X$14,IF(($AH195+AK$15)&lt;Regelungszeit!$W$16,Regelungszeit!$X$15,IF(($AH195+AK$15)&lt;Regelungszeit!$W$17,Regelungszeit!$X$16,IF(($AH195+AK$15)&lt;Regelungszeit!$W$18,Regelungszeit!$X$17,IF(($AH195+AK$15)&lt;Regelungszeit!$W$19,Regelungszeit!$X$18,IF(($AH195+AK$15)&lt;Regelungszeit!$W$20,Regelungszeit!$X$19,IF(($AH195+AK$15)&lt;Regelungszeit!$W$21,Regelungszeit!$X$20,IF(($AH195+AK$15)&lt;Regelungszeit!$W$22,Regelungszeit!$X$21,IF(($AH195+AK$15)&lt;Regelungszeit!$W$23,Regelungszeit!$X$22,Regelungszeit!$X$23)))))))))</f>
        <v>#N/A</v>
      </c>
      <c r="AL195" s="81" t="e">
        <f>IF(($AH195+AL$15)&lt;Regelungszeit!$W$15,Regelungszeit!$X$14,IF(($AH195+AL$15)&lt;Regelungszeit!$W$16,Regelungszeit!$X$15,IF(($AH195+AL$15)&lt;Regelungszeit!$W$17,Regelungszeit!$X$16,IF(($AH195+AL$15)&lt;Regelungszeit!$W$18,Regelungszeit!$X$17,IF(($AH195+AL$15)&lt;Regelungszeit!$W$19,Regelungszeit!$X$18,IF(($AH195+AL$15)&lt;Regelungszeit!$W$20,Regelungszeit!$X$19,IF(($AH195+AL$15)&lt;Regelungszeit!$W$21,Regelungszeit!$X$20,IF(($AH195+AL$15)&lt;Regelungszeit!$W$22,Regelungszeit!$X$21,IF(($AH195+AL$15)&lt;Regelungszeit!$W$23,Regelungszeit!$X$22,Regelungszeit!$X$23)))))))))</f>
        <v>#N/A</v>
      </c>
      <c r="AM195" s="81" t="e">
        <f>IF(($AH195+AM$15)&lt;Regelungszeit!$W$15,Regelungszeit!$X$14,IF(($AH195+AM$15)&lt;Regelungszeit!$W$16,Regelungszeit!$X$15,IF(($AH195+AM$15)&lt;Regelungszeit!$W$17,Regelungszeit!$X$16,IF(($AH195+AM$15)&lt;Regelungszeit!$W$18,Regelungszeit!$X$17,IF(($AH195+AM$15)&lt;Regelungszeit!$W$19,Regelungszeit!$X$18,IF(($AH195+AM$15)&lt;Regelungszeit!$W$20,Regelungszeit!$X$19,IF(($AH195+AM$15)&lt;Regelungszeit!$W$21,Regelungszeit!$X$20,IF(($AH195+AM$15)&lt;Regelungszeit!$W$22,Regelungszeit!$X$21,IF(($AH195+AM$15)&lt;Regelungszeit!$W$23,Regelungszeit!$X$22,Regelungszeit!$X$23)))))))))</f>
        <v>#N/A</v>
      </c>
      <c r="AN195" s="81" t="e">
        <f>IF(($AH195+AN$15)&lt;Regelungszeit!$W$15,Regelungszeit!$X$14,IF(($AH195+AN$15)&lt;Regelungszeit!$W$16,Regelungszeit!$X$15,IF(($AH195+AN$15)&lt;Regelungszeit!$W$17,Regelungszeit!$X$16,IF(($AH195+AN$15)&lt;Regelungszeit!$W$18,Regelungszeit!$X$17,IF(($AH195+AN$15)&lt;Regelungszeit!$W$19,Regelungszeit!$X$18,IF(($AH195+AN$15)&lt;Regelungszeit!$W$20,Regelungszeit!$X$19,IF(($AH195+AN$15)&lt;Regelungszeit!$W$21,Regelungszeit!$X$20,IF(($AH195+AN$15)&lt;Regelungszeit!$W$22,Regelungszeit!$X$21,IF(($AH195+AN$15)&lt;Regelungszeit!$W$23,Regelungszeit!$X$22,Regelungszeit!$X$23)))))))))</f>
        <v>#N/A</v>
      </c>
      <c r="AO195" s="81" t="e">
        <f>IF(($AH195+AO$15)&lt;Regelungszeit!$W$15,Regelungszeit!$X$14,IF(($AH195+AO$15)&lt;Regelungszeit!$W$16,Regelungszeit!$X$15,IF(($AH195+AO$15)&lt;Regelungszeit!$W$17,Regelungszeit!$X$16,IF(($AH195+AO$15)&lt;Regelungszeit!$W$18,Regelungszeit!$X$17,IF(($AH195+AO$15)&lt;Regelungszeit!$W$19,Regelungszeit!$X$18,IF(($AH195+AO$15)&lt;Regelungszeit!$W$20,Regelungszeit!$X$19,IF(($AH195+AO$15)&lt;Regelungszeit!$W$21,Regelungszeit!$X$20,IF(($AH195+AO$15)&lt;Regelungszeit!$W$22,Regelungszeit!$X$21,IF(($AH195+AO$15)&lt;Regelungszeit!$W$23,Regelungszeit!$X$22,Regelungszeit!$X$23)))))))))</f>
        <v>#N/A</v>
      </c>
      <c r="AP195" s="81" t="e">
        <f>IF(($AH195+AP$15)&lt;Regelungszeit!$W$15,Regelungszeit!$X$14,IF(($AH195+AP$15)&lt;Regelungszeit!$W$16,Regelungszeit!$X$15,IF(($AH195+AP$15)&lt;Regelungszeit!$W$17,Regelungszeit!$X$16,IF(($AH195+AP$15)&lt;Regelungszeit!$W$18,Regelungszeit!$X$17,IF(($AH195+AP$15)&lt;Regelungszeit!$W$19,Regelungszeit!$X$18,IF(($AH195+AP$15)&lt;Regelungszeit!$W$20,Regelungszeit!$X$19,IF(($AH195+AP$15)&lt;Regelungszeit!$W$21,Regelungszeit!$X$20,IF(($AH195+AP$15)&lt;Regelungszeit!$W$22,Regelungszeit!$X$21,IF(($AH195+AP$15)&lt;Regelungszeit!$W$23,Regelungszeit!$X$22,Regelungszeit!$X$23)))))))))</f>
        <v>#N/A</v>
      </c>
      <c r="AQ195" s="81" t="e">
        <f>IF(($AH195+AQ$15)&lt;Regelungszeit!$W$15,Regelungszeit!$X$14,IF(($AH195+AQ$15)&lt;Regelungszeit!$W$16,Regelungszeit!$X$15,IF(($AH195+AQ$15)&lt;Regelungszeit!$W$17,Regelungszeit!$X$16,IF(($AH195+AQ$15)&lt;Regelungszeit!$W$18,Regelungszeit!$X$17,IF(($AH195+AQ$15)&lt;Regelungszeit!$W$19,Regelungszeit!$X$18,IF(($AH195+AQ$15)&lt;Regelungszeit!$W$20,Regelungszeit!$X$19,IF(($AH195+AQ$15)&lt;Regelungszeit!$W$21,Regelungszeit!$X$20,IF(($AH195+AQ$15)&lt;Regelungszeit!$W$22,Regelungszeit!$X$21,IF(($AH195+AQ$15)&lt;Regelungszeit!$W$23,Regelungszeit!$X$22,Regelungszeit!$X$23)))))))))</f>
        <v>#N/A</v>
      </c>
      <c r="AR195" s="81" t="e">
        <f>IF(($AH195+AR$15)&lt;Regelungszeit!$W$15,Regelungszeit!$X$14,IF(($AH195+AR$15)&lt;Regelungszeit!$W$16,Regelungszeit!$X$15,IF(($AH195+AR$15)&lt;Regelungszeit!$W$17,Regelungszeit!$X$16,IF(($AH195+AR$15)&lt;Regelungszeit!$W$18,Regelungszeit!$X$17,IF(($AH195+AR$15)&lt;Regelungszeit!$W$19,Regelungszeit!$X$18,IF(($AH195+AR$15)&lt;Regelungszeit!$W$20,Regelungszeit!$X$19,IF(($AH195+AR$15)&lt;Regelungszeit!$W$21,Regelungszeit!$X$20,IF(($AH195+AR$15)&lt;Regelungszeit!$W$22,Regelungszeit!$X$21,IF(($AH195+AR$15)&lt;Regelungszeit!$W$23,Regelungszeit!$X$22,Regelungszeit!$X$23)))))))))</f>
        <v>#N/A</v>
      </c>
      <c r="AS195" s="81" t="e">
        <f>IF(($AH195+AS$15)&lt;Regelungszeit!$W$15,Regelungszeit!$X$14,IF(($AH195+AS$15)&lt;Regelungszeit!$W$16,Regelungszeit!$X$15,IF(($AH195+AS$15)&lt;Regelungszeit!$W$17,Regelungszeit!$X$16,IF(($AH195+AS$15)&lt;Regelungszeit!$W$18,Regelungszeit!$X$17,IF(($AH195+AS$15)&lt;Regelungszeit!$W$19,Regelungszeit!$X$18,IF(($AH195+AS$15)&lt;Regelungszeit!$W$20,Regelungszeit!$X$19,IF(($AH195+AS$15)&lt;Regelungszeit!$W$21,Regelungszeit!$X$20,IF(($AH195+AS$15)&lt;Regelungszeit!$W$22,Regelungszeit!$X$21,IF(($AH195+AS$15)&lt;Regelungszeit!$W$23,Regelungszeit!$X$22,Regelungszeit!$X$23)))))))))</f>
        <v>#N/A</v>
      </c>
      <c r="AT195" s="81" t="e">
        <f>IF(($AH195+AT$15)&lt;Regelungszeit!$W$15,Regelungszeit!$X$14,IF(($AH195+AT$15)&lt;Regelungszeit!$W$16,Regelungszeit!$X$15,IF(($AH195+AT$15)&lt;Regelungszeit!$W$17,Regelungszeit!$X$16,IF(($AH195+AT$15)&lt;Regelungszeit!$W$18,Regelungszeit!$X$17,IF(($AH195+AT$15)&lt;Regelungszeit!$W$19,Regelungszeit!$X$18,IF(($AH195+AT$15)&lt;Regelungszeit!$W$20,Regelungszeit!$X$19,IF(($AH195+AT$15)&lt;Regelungszeit!$W$21,Regelungszeit!$X$20,IF(($AH195+AT$15)&lt;Regelungszeit!$W$22,Regelungszeit!$X$21,IF(($AH195+AT$15)&lt;Regelungszeit!$W$23,Regelungszeit!$X$22,Regelungszeit!$X$23)))))))))</f>
        <v>#N/A</v>
      </c>
      <c r="AU195" s="81" t="e">
        <f>IF(($AH195+AU$15)&lt;Regelungszeit!$W$15,Regelungszeit!$X$14,IF(($AH195+AU$15)&lt;Regelungszeit!$W$16,Regelungszeit!$X$15,IF(($AH195+AU$15)&lt;Regelungszeit!$W$17,Regelungszeit!$X$16,IF(($AH195+AU$15)&lt;Regelungszeit!$W$18,Regelungszeit!$X$17,IF(($AH195+AU$15)&lt;Regelungszeit!$W$19,Regelungszeit!$X$18,IF(($AH195+AU$15)&lt;Regelungszeit!$W$20,Regelungszeit!$X$19,IF(($AH195+AU$15)&lt;Regelungszeit!$W$21,Regelungszeit!$X$20,IF(($AH195+AU$15)&lt;Regelungszeit!$W$22,Regelungszeit!$X$21,IF(($AH195+AU$15)&lt;Regelungszeit!$W$23,Regelungszeit!$X$22,Regelungszeit!$X$23)))))))))</f>
        <v>#N/A</v>
      </c>
      <c r="AV195" s="81" t="e">
        <f>IF(($AH195+AV$15)&lt;Regelungszeit!$W$15,Regelungszeit!$X$14,IF(($AH195+AV$15)&lt;Regelungszeit!$W$16,Regelungszeit!$X$15,IF(($AH195+AV$15)&lt;Regelungszeit!$W$17,Regelungszeit!$X$16,IF(($AH195+AV$15)&lt;Regelungszeit!$W$18,Regelungszeit!$X$17,IF(($AH195+AV$15)&lt;Regelungszeit!$W$19,Regelungszeit!$X$18,IF(($AH195+AV$15)&lt;Regelungszeit!$W$20,Regelungszeit!$X$19,IF(($AH195+AV$15)&lt;Regelungszeit!$W$21,Regelungszeit!$X$20,IF(($AH195+AV$15)&lt;Regelungszeit!$W$22,Regelungszeit!$X$21,IF(($AH195+AV$15)&lt;Regelungszeit!$W$23,Regelungszeit!$X$22,Regelungszeit!$X$23)))))))))</f>
        <v>#N/A</v>
      </c>
      <c r="AW195" s="81" t="e">
        <f>IF(($AH195+AW$15)&lt;Regelungszeit!$W$15,Regelungszeit!$X$14,IF(($AH195+AW$15)&lt;Regelungszeit!$W$16,Regelungszeit!$X$15,IF(($AH195+AW$15)&lt;Regelungszeit!$W$17,Regelungszeit!$X$16,IF(($AH195+AW$15)&lt;Regelungszeit!$W$18,Regelungszeit!$X$17,IF(($AH195+AW$15)&lt;Regelungszeit!$W$19,Regelungszeit!$X$18,IF(($AH195+AW$15)&lt;Regelungszeit!$W$20,Regelungszeit!$X$19,IF(($AH195+AW$15)&lt;Regelungszeit!$W$21,Regelungszeit!$X$20,IF(($AH195+AW$15)&lt;Regelungszeit!$W$22,Regelungszeit!$X$21,IF(($AH195+AW$15)&lt;Regelungszeit!$W$23,Regelungszeit!$X$22,Regelungszeit!$X$23)))))))))</f>
        <v>#N/A</v>
      </c>
      <c r="AX195" s="82" t="e">
        <f t="shared" si="50"/>
        <v>#N/A</v>
      </c>
    </row>
    <row r="196" spans="1:50">
      <c r="A196" s="56" t="e">
        <f>IF(B196=Regelungszeit!$F$31,"Ende Regelung",IF(B196=Regelungszeit!$F$32,"Ende Hochfahrrampe",""))</f>
        <v>#N/A</v>
      </c>
      <c r="B196" s="57">
        <v>182</v>
      </c>
      <c r="C196" s="58" t="e">
        <f t="shared" si="51"/>
        <v>#N/A</v>
      </c>
      <c r="D196" s="59" t="e">
        <f t="shared" si="52"/>
        <v>#N/A</v>
      </c>
      <c r="E196" s="155"/>
      <c r="F196" s="247" t="e">
        <f>MATCH(INT(C196),Zuteilung!A:A,0)</f>
        <v>#N/A</v>
      </c>
      <c r="G196" s="61" t="e">
        <f>IF(OR(C196&lt;INDEX(Zuteilung!C:C,F196),C196&gt;INDEX(Zuteilung!D:D,F196)),FALSE,TRUE)</f>
        <v>#N/A</v>
      </c>
      <c r="H196" s="60" t="e">
        <f>IF(B196&lt;=Regelungszeit!$F$32,H195+Regelungszeit!$F$28,"")</f>
        <v>#N/A</v>
      </c>
      <c r="I196" s="60"/>
      <c r="J196" s="60"/>
      <c r="K196" s="60"/>
      <c r="L196" s="61" t="e">
        <f t="shared" si="53"/>
        <v>#N/A</v>
      </c>
      <c r="M196" s="106" t="e">
        <f t="shared" si="55"/>
        <v>#N/A</v>
      </c>
      <c r="N196" s="61" t="e">
        <f>IF(M196="","",IF(M196=1,0,IF(M196=1,0,#REF!*M196)))</f>
        <v>#N/A</v>
      </c>
      <c r="O196" s="252">
        <f t="shared" si="47"/>
        <v>0</v>
      </c>
      <c r="P196" s="63">
        <f>IF(O196="","",O196*(Dateneingabe!$G$10/100))</f>
        <v>0</v>
      </c>
      <c r="Q196" s="63">
        <f t="shared" si="48"/>
        <v>0</v>
      </c>
      <c r="R196" s="63" t="e">
        <f>IF(C196="","",IF(Dateneingabe!$G$17&lt;40909,Zeitreihe!P196,Zeitreihe!Q196))</f>
        <v>#N/A</v>
      </c>
      <c r="S196" s="68" t="str">
        <f>IF($T$14=0,"",IF(H196="","",IF(E196="","Ist-Arbeit fehlt",IF(L196&gt;Dateneingabe!$G$8,"Ist-Arbeit unplausibel",""))))</f>
        <v/>
      </c>
      <c r="T196" s="30">
        <f t="shared" si="54"/>
        <v>0</v>
      </c>
      <c r="U196" s="30">
        <f t="shared" si="44"/>
        <v>0</v>
      </c>
      <c r="X196" s="80"/>
      <c r="Y196" s="79"/>
      <c r="Z196" s="81"/>
      <c r="AA196" s="81"/>
      <c r="AB196" s="81"/>
      <c r="AC196" s="81"/>
      <c r="AD196" s="81"/>
      <c r="AE196" s="81"/>
      <c r="AF196" s="30" t="e">
        <f t="shared" si="56"/>
        <v>#N/A</v>
      </c>
      <c r="AG196" s="80" t="e">
        <f t="shared" si="49"/>
        <v>#N/A</v>
      </c>
      <c r="AH196" s="79" t="e">
        <f t="shared" si="57"/>
        <v>#N/A</v>
      </c>
      <c r="AI196" s="81" t="e">
        <f>IF(($AH196+AI$15)&lt;Regelungszeit!$W$15,Regelungszeit!$X$14,IF(($AH196+AI$15)&lt;Regelungszeit!$W$16,Regelungszeit!$X$15,IF(($AH196+AI$15)&lt;Regelungszeit!$W$17,Regelungszeit!$X$16,IF(($AH196+AI$15)&lt;Regelungszeit!$W$18,Regelungszeit!$X$17,IF(($AH196+AI$15)&lt;Regelungszeit!$W$19,Regelungszeit!$X$18,IF(($AH196+AI$15)&lt;Regelungszeit!$W$20,Regelungszeit!$X$19,IF(($AH196+AI$15)&lt;Regelungszeit!$W$21,Regelungszeit!$X$20,IF(($AH196+AI$15)&lt;Regelungszeit!$W$22,Regelungszeit!$X$21,IF(($AH196+AI$15)&lt;Regelungszeit!$W$23,Regelungszeit!$X$22,Regelungszeit!$X$23)))))))))</f>
        <v>#N/A</v>
      </c>
      <c r="AJ196" s="81" t="e">
        <f>IF(($AH196+AJ$15)&lt;Regelungszeit!$W$15,Regelungszeit!$X$14,IF(($AH196+AJ$15)&lt;Regelungszeit!$W$16,Regelungszeit!$X$15,IF(($AH196+AJ$15)&lt;Regelungszeit!$W$17,Regelungszeit!$X$16,IF(($AH196+AJ$15)&lt;Regelungszeit!$W$18,Regelungszeit!$X$17,IF(($AH196+AJ$15)&lt;Regelungszeit!$W$19,Regelungszeit!$X$18,IF(($AH196+AJ$15)&lt;Regelungszeit!$W$20,Regelungszeit!$X$19,IF(($AH196+AJ$15)&lt;Regelungszeit!$W$21,Regelungszeit!$X$20,IF(($AH196+AJ$15)&lt;Regelungszeit!$W$22,Regelungszeit!$X$21,IF(($AH196+AJ$15)&lt;Regelungszeit!$W$23,Regelungszeit!$X$22,Regelungszeit!$X$23)))))))))</f>
        <v>#N/A</v>
      </c>
      <c r="AK196" s="81" t="e">
        <f>IF(($AH196+AK$15)&lt;Regelungszeit!$W$15,Regelungszeit!$X$14,IF(($AH196+AK$15)&lt;Regelungszeit!$W$16,Regelungszeit!$X$15,IF(($AH196+AK$15)&lt;Regelungszeit!$W$17,Regelungszeit!$X$16,IF(($AH196+AK$15)&lt;Regelungszeit!$W$18,Regelungszeit!$X$17,IF(($AH196+AK$15)&lt;Regelungszeit!$W$19,Regelungszeit!$X$18,IF(($AH196+AK$15)&lt;Regelungszeit!$W$20,Regelungszeit!$X$19,IF(($AH196+AK$15)&lt;Regelungszeit!$W$21,Regelungszeit!$X$20,IF(($AH196+AK$15)&lt;Regelungszeit!$W$22,Regelungszeit!$X$21,IF(($AH196+AK$15)&lt;Regelungszeit!$W$23,Regelungszeit!$X$22,Regelungszeit!$X$23)))))))))</f>
        <v>#N/A</v>
      </c>
      <c r="AL196" s="81" t="e">
        <f>IF(($AH196+AL$15)&lt;Regelungszeit!$W$15,Regelungszeit!$X$14,IF(($AH196+AL$15)&lt;Regelungszeit!$W$16,Regelungszeit!$X$15,IF(($AH196+AL$15)&lt;Regelungszeit!$W$17,Regelungszeit!$X$16,IF(($AH196+AL$15)&lt;Regelungszeit!$W$18,Regelungszeit!$X$17,IF(($AH196+AL$15)&lt;Regelungszeit!$W$19,Regelungszeit!$X$18,IF(($AH196+AL$15)&lt;Regelungszeit!$W$20,Regelungszeit!$X$19,IF(($AH196+AL$15)&lt;Regelungszeit!$W$21,Regelungszeit!$X$20,IF(($AH196+AL$15)&lt;Regelungszeit!$W$22,Regelungszeit!$X$21,IF(($AH196+AL$15)&lt;Regelungszeit!$W$23,Regelungszeit!$X$22,Regelungszeit!$X$23)))))))))</f>
        <v>#N/A</v>
      </c>
      <c r="AM196" s="81" t="e">
        <f>IF(($AH196+AM$15)&lt;Regelungszeit!$W$15,Regelungszeit!$X$14,IF(($AH196+AM$15)&lt;Regelungszeit!$W$16,Regelungszeit!$X$15,IF(($AH196+AM$15)&lt;Regelungszeit!$W$17,Regelungszeit!$X$16,IF(($AH196+AM$15)&lt;Regelungszeit!$W$18,Regelungszeit!$X$17,IF(($AH196+AM$15)&lt;Regelungszeit!$W$19,Regelungszeit!$X$18,IF(($AH196+AM$15)&lt;Regelungszeit!$W$20,Regelungszeit!$X$19,IF(($AH196+AM$15)&lt;Regelungszeit!$W$21,Regelungszeit!$X$20,IF(($AH196+AM$15)&lt;Regelungszeit!$W$22,Regelungszeit!$X$21,IF(($AH196+AM$15)&lt;Regelungszeit!$W$23,Regelungszeit!$X$22,Regelungszeit!$X$23)))))))))</f>
        <v>#N/A</v>
      </c>
      <c r="AN196" s="81" t="e">
        <f>IF(($AH196+AN$15)&lt;Regelungszeit!$W$15,Regelungszeit!$X$14,IF(($AH196+AN$15)&lt;Regelungszeit!$W$16,Regelungszeit!$X$15,IF(($AH196+AN$15)&lt;Regelungszeit!$W$17,Regelungszeit!$X$16,IF(($AH196+AN$15)&lt;Regelungszeit!$W$18,Regelungszeit!$X$17,IF(($AH196+AN$15)&lt;Regelungszeit!$W$19,Regelungszeit!$X$18,IF(($AH196+AN$15)&lt;Regelungszeit!$W$20,Regelungszeit!$X$19,IF(($AH196+AN$15)&lt;Regelungszeit!$W$21,Regelungszeit!$X$20,IF(($AH196+AN$15)&lt;Regelungszeit!$W$22,Regelungszeit!$X$21,IF(($AH196+AN$15)&lt;Regelungszeit!$W$23,Regelungszeit!$X$22,Regelungszeit!$X$23)))))))))</f>
        <v>#N/A</v>
      </c>
      <c r="AO196" s="81" t="e">
        <f>IF(($AH196+AO$15)&lt;Regelungszeit!$W$15,Regelungszeit!$X$14,IF(($AH196+AO$15)&lt;Regelungszeit!$W$16,Regelungszeit!$X$15,IF(($AH196+AO$15)&lt;Regelungszeit!$W$17,Regelungszeit!$X$16,IF(($AH196+AO$15)&lt;Regelungszeit!$W$18,Regelungszeit!$X$17,IF(($AH196+AO$15)&lt;Regelungszeit!$W$19,Regelungszeit!$X$18,IF(($AH196+AO$15)&lt;Regelungszeit!$W$20,Regelungszeit!$X$19,IF(($AH196+AO$15)&lt;Regelungszeit!$W$21,Regelungszeit!$X$20,IF(($AH196+AO$15)&lt;Regelungszeit!$W$22,Regelungszeit!$X$21,IF(($AH196+AO$15)&lt;Regelungszeit!$W$23,Regelungszeit!$X$22,Regelungszeit!$X$23)))))))))</f>
        <v>#N/A</v>
      </c>
      <c r="AP196" s="81" t="e">
        <f>IF(($AH196+AP$15)&lt;Regelungszeit!$W$15,Regelungszeit!$X$14,IF(($AH196+AP$15)&lt;Regelungszeit!$W$16,Regelungszeit!$X$15,IF(($AH196+AP$15)&lt;Regelungszeit!$W$17,Regelungszeit!$X$16,IF(($AH196+AP$15)&lt;Regelungszeit!$W$18,Regelungszeit!$X$17,IF(($AH196+AP$15)&lt;Regelungszeit!$W$19,Regelungszeit!$X$18,IF(($AH196+AP$15)&lt;Regelungszeit!$W$20,Regelungszeit!$X$19,IF(($AH196+AP$15)&lt;Regelungszeit!$W$21,Regelungszeit!$X$20,IF(($AH196+AP$15)&lt;Regelungszeit!$W$22,Regelungszeit!$X$21,IF(($AH196+AP$15)&lt;Regelungszeit!$W$23,Regelungszeit!$X$22,Regelungszeit!$X$23)))))))))</f>
        <v>#N/A</v>
      </c>
      <c r="AQ196" s="81" t="e">
        <f>IF(($AH196+AQ$15)&lt;Regelungszeit!$W$15,Regelungszeit!$X$14,IF(($AH196+AQ$15)&lt;Regelungszeit!$W$16,Regelungszeit!$X$15,IF(($AH196+AQ$15)&lt;Regelungszeit!$W$17,Regelungszeit!$X$16,IF(($AH196+AQ$15)&lt;Regelungszeit!$W$18,Regelungszeit!$X$17,IF(($AH196+AQ$15)&lt;Regelungszeit!$W$19,Regelungszeit!$X$18,IF(($AH196+AQ$15)&lt;Regelungszeit!$W$20,Regelungszeit!$X$19,IF(($AH196+AQ$15)&lt;Regelungszeit!$W$21,Regelungszeit!$X$20,IF(($AH196+AQ$15)&lt;Regelungszeit!$W$22,Regelungszeit!$X$21,IF(($AH196+AQ$15)&lt;Regelungszeit!$W$23,Regelungszeit!$X$22,Regelungszeit!$X$23)))))))))</f>
        <v>#N/A</v>
      </c>
      <c r="AR196" s="81" t="e">
        <f>IF(($AH196+AR$15)&lt;Regelungszeit!$W$15,Regelungszeit!$X$14,IF(($AH196+AR$15)&lt;Regelungszeit!$W$16,Regelungszeit!$X$15,IF(($AH196+AR$15)&lt;Regelungszeit!$W$17,Regelungszeit!$X$16,IF(($AH196+AR$15)&lt;Regelungszeit!$W$18,Regelungszeit!$X$17,IF(($AH196+AR$15)&lt;Regelungszeit!$W$19,Regelungszeit!$X$18,IF(($AH196+AR$15)&lt;Regelungszeit!$W$20,Regelungszeit!$X$19,IF(($AH196+AR$15)&lt;Regelungszeit!$W$21,Regelungszeit!$X$20,IF(($AH196+AR$15)&lt;Regelungszeit!$W$22,Regelungszeit!$X$21,IF(($AH196+AR$15)&lt;Regelungszeit!$W$23,Regelungszeit!$X$22,Regelungszeit!$X$23)))))))))</f>
        <v>#N/A</v>
      </c>
      <c r="AS196" s="81" t="e">
        <f>IF(($AH196+AS$15)&lt;Regelungszeit!$W$15,Regelungszeit!$X$14,IF(($AH196+AS$15)&lt;Regelungszeit!$W$16,Regelungszeit!$X$15,IF(($AH196+AS$15)&lt;Regelungszeit!$W$17,Regelungszeit!$X$16,IF(($AH196+AS$15)&lt;Regelungszeit!$W$18,Regelungszeit!$X$17,IF(($AH196+AS$15)&lt;Regelungszeit!$W$19,Regelungszeit!$X$18,IF(($AH196+AS$15)&lt;Regelungszeit!$W$20,Regelungszeit!$X$19,IF(($AH196+AS$15)&lt;Regelungszeit!$W$21,Regelungszeit!$X$20,IF(($AH196+AS$15)&lt;Regelungszeit!$W$22,Regelungszeit!$X$21,IF(($AH196+AS$15)&lt;Regelungszeit!$W$23,Regelungszeit!$X$22,Regelungszeit!$X$23)))))))))</f>
        <v>#N/A</v>
      </c>
      <c r="AT196" s="81" t="e">
        <f>IF(($AH196+AT$15)&lt;Regelungszeit!$W$15,Regelungszeit!$X$14,IF(($AH196+AT$15)&lt;Regelungszeit!$W$16,Regelungszeit!$X$15,IF(($AH196+AT$15)&lt;Regelungszeit!$W$17,Regelungszeit!$X$16,IF(($AH196+AT$15)&lt;Regelungszeit!$W$18,Regelungszeit!$X$17,IF(($AH196+AT$15)&lt;Regelungszeit!$W$19,Regelungszeit!$X$18,IF(($AH196+AT$15)&lt;Regelungszeit!$W$20,Regelungszeit!$X$19,IF(($AH196+AT$15)&lt;Regelungszeit!$W$21,Regelungszeit!$X$20,IF(($AH196+AT$15)&lt;Regelungszeit!$W$22,Regelungszeit!$X$21,IF(($AH196+AT$15)&lt;Regelungszeit!$W$23,Regelungszeit!$X$22,Regelungszeit!$X$23)))))))))</f>
        <v>#N/A</v>
      </c>
      <c r="AU196" s="81" t="e">
        <f>IF(($AH196+AU$15)&lt;Regelungszeit!$W$15,Regelungszeit!$X$14,IF(($AH196+AU$15)&lt;Regelungszeit!$W$16,Regelungszeit!$X$15,IF(($AH196+AU$15)&lt;Regelungszeit!$W$17,Regelungszeit!$X$16,IF(($AH196+AU$15)&lt;Regelungszeit!$W$18,Regelungszeit!$X$17,IF(($AH196+AU$15)&lt;Regelungszeit!$W$19,Regelungszeit!$X$18,IF(($AH196+AU$15)&lt;Regelungszeit!$W$20,Regelungszeit!$X$19,IF(($AH196+AU$15)&lt;Regelungszeit!$W$21,Regelungszeit!$X$20,IF(($AH196+AU$15)&lt;Regelungszeit!$W$22,Regelungszeit!$X$21,IF(($AH196+AU$15)&lt;Regelungszeit!$W$23,Regelungszeit!$X$22,Regelungszeit!$X$23)))))))))</f>
        <v>#N/A</v>
      </c>
      <c r="AV196" s="81" t="e">
        <f>IF(($AH196+AV$15)&lt;Regelungszeit!$W$15,Regelungszeit!$X$14,IF(($AH196+AV$15)&lt;Regelungszeit!$W$16,Regelungszeit!$X$15,IF(($AH196+AV$15)&lt;Regelungszeit!$W$17,Regelungszeit!$X$16,IF(($AH196+AV$15)&lt;Regelungszeit!$W$18,Regelungszeit!$X$17,IF(($AH196+AV$15)&lt;Regelungszeit!$W$19,Regelungszeit!$X$18,IF(($AH196+AV$15)&lt;Regelungszeit!$W$20,Regelungszeit!$X$19,IF(($AH196+AV$15)&lt;Regelungszeit!$W$21,Regelungszeit!$X$20,IF(($AH196+AV$15)&lt;Regelungszeit!$W$22,Regelungszeit!$X$21,IF(($AH196+AV$15)&lt;Regelungszeit!$W$23,Regelungszeit!$X$22,Regelungszeit!$X$23)))))))))</f>
        <v>#N/A</v>
      </c>
      <c r="AW196" s="81" t="e">
        <f>IF(($AH196+AW$15)&lt;Regelungszeit!$W$15,Regelungszeit!$X$14,IF(($AH196+AW$15)&lt;Regelungszeit!$W$16,Regelungszeit!$X$15,IF(($AH196+AW$15)&lt;Regelungszeit!$W$17,Regelungszeit!$X$16,IF(($AH196+AW$15)&lt;Regelungszeit!$W$18,Regelungszeit!$X$17,IF(($AH196+AW$15)&lt;Regelungszeit!$W$19,Regelungszeit!$X$18,IF(($AH196+AW$15)&lt;Regelungszeit!$W$20,Regelungszeit!$X$19,IF(($AH196+AW$15)&lt;Regelungszeit!$W$21,Regelungszeit!$X$20,IF(($AH196+AW$15)&lt;Regelungszeit!$W$22,Regelungszeit!$X$21,IF(($AH196+AW$15)&lt;Regelungszeit!$W$23,Regelungszeit!$X$22,Regelungszeit!$X$23)))))))))</f>
        <v>#N/A</v>
      </c>
      <c r="AX196" s="82" t="e">
        <f t="shared" si="50"/>
        <v>#N/A</v>
      </c>
    </row>
    <row r="197" spans="1:50">
      <c r="A197" s="56" t="e">
        <f>IF(B197=Regelungszeit!$F$31,"Ende Regelung",IF(B197=Regelungszeit!$F$32,"Ende Hochfahrrampe",""))</f>
        <v>#N/A</v>
      </c>
      <c r="B197" s="57">
        <v>183</v>
      </c>
      <c r="C197" s="58" t="e">
        <f t="shared" si="51"/>
        <v>#N/A</v>
      </c>
      <c r="D197" s="59" t="e">
        <f t="shared" si="52"/>
        <v>#N/A</v>
      </c>
      <c r="E197" s="155"/>
      <c r="F197" s="247" t="e">
        <f>MATCH(INT(C197),Zuteilung!A:A,0)</f>
        <v>#N/A</v>
      </c>
      <c r="G197" s="61" t="e">
        <f>IF(OR(C197&lt;INDEX(Zuteilung!C:C,F197),C197&gt;INDEX(Zuteilung!D:D,F197)),FALSE,TRUE)</f>
        <v>#N/A</v>
      </c>
      <c r="H197" s="60" t="e">
        <f>IF(B197&lt;=Regelungszeit!$F$32,H196+Regelungszeit!$F$28,"")</f>
        <v>#N/A</v>
      </c>
      <c r="I197" s="60"/>
      <c r="J197" s="60"/>
      <c r="K197" s="60"/>
      <c r="L197" s="61" t="e">
        <f t="shared" si="53"/>
        <v>#N/A</v>
      </c>
      <c r="M197" s="106" t="e">
        <f t="shared" si="55"/>
        <v>#N/A</v>
      </c>
      <c r="N197" s="61" t="e">
        <f>IF(M197="","",IF(M197=1,0,IF(M197=1,0,#REF!*M197)))</f>
        <v>#N/A</v>
      </c>
      <c r="O197" s="252">
        <f t="shared" si="47"/>
        <v>0</v>
      </c>
      <c r="P197" s="63">
        <f>IF(O197="","",O197*(Dateneingabe!$G$10/100))</f>
        <v>0</v>
      </c>
      <c r="Q197" s="63">
        <f t="shared" si="48"/>
        <v>0</v>
      </c>
      <c r="R197" s="63" t="e">
        <f>IF(C197="","",IF(Dateneingabe!$G$17&lt;40909,Zeitreihe!P197,Zeitreihe!Q197))</f>
        <v>#N/A</v>
      </c>
      <c r="S197" s="68" t="str">
        <f>IF($T$14=0,"",IF(H197="","",IF(E197="","Ist-Arbeit fehlt",IF(L197&gt;Dateneingabe!$G$8,"Ist-Arbeit unplausibel",""))))</f>
        <v/>
      </c>
      <c r="T197" s="30">
        <f t="shared" si="54"/>
        <v>0</v>
      </c>
      <c r="U197" s="30">
        <f t="shared" si="44"/>
        <v>0</v>
      </c>
      <c r="X197" s="80"/>
      <c r="Y197" s="79"/>
      <c r="Z197" s="81"/>
      <c r="AA197" s="81"/>
      <c r="AB197" s="81"/>
      <c r="AC197" s="81"/>
      <c r="AD197" s="81"/>
      <c r="AE197" s="81"/>
      <c r="AF197" s="30" t="e">
        <f t="shared" si="56"/>
        <v>#N/A</v>
      </c>
      <c r="AG197" s="80" t="e">
        <f t="shared" si="49"/>
        <v>#N/A</v>
      </c>
      <c r="AH197" s="79" t="e">
        <f t="shared" si="57"/>
        <v>#N/A</v>
      </c>
      <c r="AI197" s="81" t="e">
        <f>IF(($AH197+AI$15)&lt;Regelungszeit!$W$15,Regelungszeit!$X$14,IF(($AH197+AI$15)&lt;Regelungszeit!$W$16,Regelungszeit!$X$15,IF(($AH197+AI$15)&lt;Regelungszeit!$W$17,Regelungszeit!$X$16,IF(($AH197+AI$15)&lt;Regelungszeit!$W$18,Regelungszeit!$X$17,IF(($AH197+AI$15)&lt;Regelungszeit!$W$19,Regelungszeit!$X$18,IF(($AH197+AI$15)&lt;Regelungszeit!$W$20,Regelungszeit!$X$19,IF(($AH197+AI$15)&lt;Regelungszeit!$W$21,Regelungszeit!$X$20,IF(($AH197+AI$15)&lt;Regelungszeit!$W$22,Regelungszeit!$X$21,IF(($AH197+AI$15)&lt;Regelungszeit!$W$23,Regelungszeit!$X$22,Regelungszeit!$X$23)))))))))</f>
        <v>#N/A</v>
      </c>
      <c r="AJ197" s="81" t="e">
        <f>IF(($AH197+AJ$15)&lt;Regelungszeit!$W$15,Regelungszeit!$X$14,IF(($AH197+AJ$15)&lt;Regelungszeit!$W$16,Regelungszeit!$X$15,IF(($AH197+AJ$15)&lt;Regelungszeit!$W$17,Regelungszeit!$X$16,IF(($AH197+AJ$15)&lt;Regelungszeit!$W$18,Regelungszeit!$X$17,IF(($AH197+AJ$15)&lt;Regelungszeit!$W$19,Regelungszeit!$X$18,IF(($AH197+AJ$15)&lt;Regelungszeit!$W$20,Regelungszeit!$X$19,IF(($AH197+AJ$15)&lt;Regelungszeit!$W$21,Regelungszeit!$X$20,IF(($AH197+AJ$15)&lt;Regelungszeit!$W$22,Regelungszeit!$X$21,IF(($AH197+AJ$15)&lt;Regelungszeit!$W$23,Regelungszeit!$X$22,Regelungszeit!$X$23)))))))))</f>
        <v>#N/A</v>
      </c>
      <c r="AK197" s="81" t="e">
        <f>IF(($AH197+AK$15)&lt;Regelungszeit!$W$15,Regelungszeit!$X$14,IF(($AH197+AK$15)&lt;Regelungszeit!$W$16,Regelungszeit!$X$15,IF(($AH197+AK$15)&lt;Regelungszeit!$W$17,Regelungszeit!$X$16,IF(($AH197+AK$15)&lt;Regelungszeit!$W$18,Regelungszeit!$X$17,IF(($AH197+AK$15)&lt;Regelungszeit!$W$19,Regelungszeit!$X$18,IF(($AH197+AK$15)&lt;Regelungszeit!$W$20,Regelungszeit!$X$19,IF(($AH197+AK$15)&lt;Regelungszeit!$W$21,Regelungszeit!$X$20,IF(($AH197+AK$15)&lt;Regelungszeit!$W$22,Regelungszeit!$X$21,IF(($AH197+AK$15)&lt;Regelungszeit!$W$23,Regelungszeit!$X$22,Regelungszeit!$X$23)))))))))</f>
        <v>#N/A</v>
      </c>
      <c r="AL197" s="81" t="e">
        <f>IF(($AH197+AL$15)&lt;Regelungszeit!$W$15,Regelungszeit!$X$14,IF(($AH197+AL$15)&lt;Regelungszeit!$W$16,Regelungszeit!$X$15,IF(($AH197+AL$15)&lt;Regelungszeit!$W$17,Regelungszeit!$X$16,IF(($AH197+AL$15)&lt;Regelungszeit!$W$18,Regelungszeit!$X$17,IF(($AH197+AL$15)&lt;Regelungszeit!$W$19,Regelungszeit!$X$18,IF(($AH197+AL$15)&lt;Regelungszeit!$W$20,Regelungszeit!$X$19,IF(($AH197+AL$15)&lt;Regelungszeit!$W$21,Regelungszeit!$X$20,IF(($AH197+AL$15)&lt;Regelungszeit!$W$22,Regelungszeit!$X$21,IF(($AH197+AL$15)&lt;Regelungszeit!$W$23,Regelungszeit!$X$22,Regelungszeit!$X$23)))))))))</f>
        <v>#N/A</v>
      </c>
      <c r="AM197" s="81" t="e">
        <f>IF(($AH197+AM$15)&lt;Regelungszeit!$W$15,Regelungszeit!$X$14,IF(($AH197+AM$15)&lt;Regelungszeit!$W$16,Regelungszeit!$X$15,IF(($AH197+AM$15)&lt;Regelungszeit!$W$17,Regelungszeit!$X$16,IF(($AH197+AM$15)&lt;Regelungszeit!$W$18,Regelungszeit!$X$17,IF(($AH197+AM$15)&lt;Regelungszeit!$W$19,Regelungszeit!$X$18,IF(($AH197+AM$15)&lt;Regelungszeit!$W$20,Regelungszeit!$X$19,IF(($AH197+AM$15)&lt;Regelungszeit!$W$21,Regelungszeit!$X$20,IF(($AH197+AM$15)&lt;Regelungszeit!$W$22,Regelungszeit!$X$21,IF(($AH197+AM$15)&lt;Regelungszeit!$W$23,Regelungszeit!$X$22,Regelungszeit!$X$23)))))))))</f>
        <v>#N/A</v>
      </c>
      <c r="AN197" s="81" t="e">
        <f>IF(($AH197+AN$15)&lt;Regelungszeit!$W$15,Regelungszeit!$X$14,IF(($AH197+AN$15)&lt;Regelungszeit!$W$16,Regelungszeit!$X$15,IF(($AH197+AN$15)&lt;Regelungszeit!$W$17,Regelungszeit!$X$16,IF(($AH197+AN$15)&lt;Regelungszeit!$W$18,Regelungszeit!$X$17,IF(($AH197+AN$15)&lt;Regelungszeit!$W$19,Regelungszeit!$X$18,IF(($AH197+AN$15)&lt;Regelungszeit!$W$20,Regelungszeit!$X$19,IF(($AH197+AN$15)&lt;Regelungszeit!$W$21,Regelungszeit!$X$20,IF(($AH197+AN$15)&lt;Regelungszeit!$W$22,Regelungszeit!$X$21,IF(($AH197+AN$15)&lt;Regelungszeit!$W$23,Regelungszeit!$X$22,Regelungszeit!$X$23)))))))))</f>
        <v>#N/A</v>
      </c>
      <c r="AO197" s="81" t="e">
        <f>IF(($AH197+AO$15)&lt;Regelungszeit!$W$15,Regelungszeit!$X$14,IF(($AH197+AO$15)&lt;Regelungszeit!$W$16,Regelungszeit!$X$15,IF(($AH197+AO$15)&lt;Regelungszeit!$W$17,Regelungszeit!$X$16,IF(($AH197+AO$15)&lt;Regelungszeit!$W$18,Regelungszeit!$X$17,IF(($AH197+AO$15)&lt;Regelungszeit!$W$19,Regelungszeit!$X$18,IF(($AH197+AO$15)&lt;Regelungszeit!$W$20,Regelungszeit!$X$19,IF(($AH197+AO$15)&lt;Regelungszeit!$W$21,Regelungszeit!$X$20,IF(($AH197+AO$15)&lt;Regelungszeit!$W$22,Regelungszeit!$X$21,IF(($AH197+AO$15)&lt;Regelungszeit!$W$23,Regelungszeit!$X$22,Regelungszeit!$X$23)))))))))</f>
        <v>#N/A</v>
      </c>
      <c r="AP197" s="81" t="e">
        <f>IF(($AH197+AP$15)&lt;Regelungszeit!$W$15,Regelungszeit!$X$14,IF(($AH197+AP$15)&lt;Regelungszeit!$W$16,Regelungszeit!$X$15,IF(($AH197+AP$15)&lt;Regelungszeit!$W$17,Regelungszeit!$X$16,IF(($AH197+AP$15)&lt;Regelungszeit!$W$18,Regelungszeit!$X$17,IF(($AH197+AP$15)&lt;Regelungszeit!$W$19,Regelungszeit!$X$18,IF(($AH197+AP$15)&lt;Regelungszeit!$W$20,Regelungszeit!$X$19,IF(($AH197+AP$15)&lt;Regelungszeit!$W$21,Regelungszeit!$X$20,IF(($AH197+AP$15)&lt;Regelungszeit!$W$22,Regelungszeit!$X$21,IF(($AH197+AP$15)&lt;Regelungszeit!$W$23,Regelungszeit!$X$22,Regelungszeit!$X$23)))))))))</f>
        <v>#N/A</v>
      </c>
      <c r="AQ197" s="81" t="e">
        <f>IF(($AH197+AQ$15)&lt;Regelungszeit!$W$15,Regelungszeit!$X$14,IF(($AH197+AQ$15)&lt;Regelungszeit!$W$16,Regelungszeit!$X$15,IF(($AH197+AQ$15)&lt;Regelungszeit!$W$17,Regelungszeit!$X$16,IF(($AH197+AQ$15)&lt;Regelungszeit!$W$18,Regelungszeit!$X$17,IF(($AH197+AQ$15)&lt;Regelungszeit!$W$19,Regelungszeit!$X$18,IF(($AH197+AQ$15)&lt;Regelungszeit!$W$20,Regelungszeit!$X$19,IF(($AH197+AQ$15)&lt;Regelungszeit!$W$21,Regelungszeit!$X$20,IF(($AH197+AQ$15)&lt;Regelungszeit!$W$22,Regelungszeit!$X$21,IF(($AH197+AQ$15)&lt;Regelungszeit!$W$23,Regelungszeit!$X$22,Regelungszeit!$X$23)))))))))</f>
        <v>#N/A</v>
      </c>
      <c r="AR197" s="81" t="e">
        <f>IF(($AH197+AR$15)&lt;Regelungszeit!$W$15,Regelungszeit!$X$14,IF(($AH197+AR$15)&lt;Regelungszeit!$W$16,Regelungszeit!$X$15,IF(($AH197+AR$15)&lt;Regelungszeit!$W$17,Regelungszeit!$X$16,IF(($AH197+AR$15)&lt;Regelungszeit!$W$18,Regelungszeit!$X$17,IF(($AH197+AR$15)&lt;Regelungszeit!$W$19,Regelungszeit!$X$18,IF(($AH197+AR$15)&lt;Regelungszeit!$W$20,Regelungszeit!$X$19,IF(($AH197+AR$15)&lt;Regelungszeit!$W$21,Regelungszeit!$X$20,IF(($AH197+AR$15)&lt;Regelungszeit!$W$22,Regelungszeit!$X$21,IF(($AH197+AR$15)&lt;Regelungszeit!$W$23,Regelungszeit!$X$22,Regelungszeit!$X$23)))))))))</f>
        <v>#N/A</v>
      </c>
      <c r="AS197" s="81" t="e">
        <f>IF(($AH197+AS$15)&lt;Regelungszeit!$W$15,Regelungszeit!$X$14,IF(($AH197+AS$15)&lt;Regelungszeit!$W$16,Regelungszeit!$X$15,IF(($AH197+AS$15)&lt;Regelungszeit!$W$17,Regelungszeit!$X$16,IF(($AH197+AS$15)&lt;Regelungszeit!$W$18,Regelungszeit!$X$17,IF(($AH197+AS$15)&lt;Regelungszeit!$W$19,Regelungszeit!$X$18,IF(($AH197+AS$15)&lt;Regelungszeit!$W$20,Regelungszeit!$X$19,IF(($AH197+AS$15)&lt;Regelungszeit!$W$21,Regelungszeit!$X$20,IF(($AH197+AS$15)&lt;Regelungszeit!$W$22,Regelungszeit!$X$21,IF(($AH197+AS$15)&lt;Regelungszeit!$W$23,Regelungszeit!$X$22,Regelungszeit!$X$23)))))))))</f>
        <v>#N/A</v>
      </c>
      <c r="AT197" s="81" t="e">
        <f>IF(($AH197+AT$15)&lt;Regelungszeit!$W$15,Regelungszeit!$X$14,IF(($AH197+AT$15)&lt;Regelungszeit!$W$16,Regelungszeit!$X$15,IF(($AH197+AT$15)&lt;Regelungszeit!$W$17,Regelungszeit!$X$16,IF(($AH197+AT$15)&lt;Regelungszeit!$W$18,Regelungszeit!$X$17,IF(($AH197+AT$15)&lt;Regelungszeit!$W$19,Regelungszeit!$X$18,IF(($AH197+AT$15)&lt;Regelungszeit!$W$20,Regelungszeit!$X$19,IF(($AH197+AT$15)&lt;Regelungszeit!$W$21,Regelungszeit!$X$20,IF(($AH197+AT$15)&lt;Regelungszeit!$W$22,Regelungszeit!$X$21,IF(($AH197+AT$15)&lt;Regelungszeit!$W$23,Regelungszeit!$X$22,Regelungszeit!$X$23)))))))))</f>
        <v>#N/A</v>
      </c>
      <c r="AU197" s="81" t="e">
        <f>IF(($AH197+AU$15)&lt;Regelungszeit!$W$15,Regelungszeit!$X$14,IF(($AH197+AU$15)&lt;Regelungszeit!$W$16,Regelungszeit!$X$15,IF(($AH197+AU$15)&lt;Regelungszeit!$W$17,Regelungszeit!$X$16,IF(($AH197+AU$15)&lt;Regelungszeit!$W$18,Regelungszeit!$X$17,IF(($AH197+AU$15)&lt;Regelungszeit!$W$19,Regelungszeit!$X$18,IF(($AH197+AU$15)&lt;Regelungszeit!$W$20,Regelungszeit!$X$19,IF(($AH197+AU$15)&lt;Regelungszeit!$W$21,Regelungszeit!$X$20,IF(($AH197+AU$15)&lt;Regelungszeit!$W$22,Regelungszeit!$X$21,IF(($AH197+AU$15)&lt;Regelungszeit!$W$23,Regelungszeit!$X$22,Regelungszeit!$X$23)))))))))</f>
        <v>#N/A</v>
      </c>
      <c r="AV197" s="81" t="e">
        <f>IF(($AH197+AV$15)&lt;Regelungszeit!$W$15,Regelungszeit!$X$14,IF(($AH197+AV$15)&lt;Regelungszeit!$W$16,Regelungszeit!$X$15,IF(($AH197+AV$15)&lt;Regelungszeit!$W$17,Regelungszeit!$X$16,IF(($AH197+AV$15)&lt;Regelungszeit!$W$18,Regelungszeit!$X$17,IF(($AH197+AV$15)&lt;Regelungszeit!$W$19,Regelungszeit!$X$18,IF(($AH197+AV$15)&lt;Regelungszeit!$W$20,Regelungszeit!$X$19,IF(($AH197+AV$15)&lt;Regelungszeit!$W$21,Regelungszeit!$X$20,IF(($AH197+AV$15)&lt;Regelungszeit!$W$22,Regelungszeit!$X$21,IF(($AH197+AV$15)&lt;Regelungszeit!$W$23,Regelungszeit!$X$22,Regelungszeit!$X$23)))))))))</f>
        <v>#N/A</v>
      </c>
      <c r="AW197" s="81" t="e">
        <f>IF(($AH197+AW$15)&lt;Regelungszeit!$W$15,Regelungszeit!$X$14,IF(($AH197+AW$15)&lt;Regelungszeit!$W$16,Regelungszeit!$X$15,IF(($AH197+AW$15)&lt;Regelungszeit!$W$17,Regelungszeit!$X$16,IF(($AH197+AW$15)&lt;Regelungszeit!$W$18,Regelungszeit!$X$17,IF(($AH197+AW$15)&lt;Regelungszeit!$W$19,Regelungszeit!$X$18,IF(($AH197+AW$15)&lt;Regelungszeit!$W$20,Regelungszeit!$X$19,IF(($AH197+AW$15)&lt;Regelungszeit!$W$21,Regelungszeit!$X$20,IF(($AH197+AW$15)&lt;Regelungszeit!$W$22,Regelungszeit!$X$21,IF(($AH197+AW$15)&lt;Regelungszeit!$W$23,Regelungszeit!$X$22,Regelungszeit!$X$23)))))))))</f>
        <v>#N/A</v>
      </c>
      <c r="AX197" s="82" t="e">
        <f t="shared" si="50"/>
        <v>#N/A</v>
      </c>
    </row>
    <row r="198" spans="1:50">
      <c r="A198" s="56" t="e">
        <f>IF(B198=Regelungszeit!$F$31,"Ende Regelung",IF(B198=Regelungszeit!$F$32,"Ende Hochfahrrampe",""))</f>
        <v>#N/A</v>
      </c>
      <c r="B198" s="57">
        <v>184</v>
      </c>
      <c r="C198" s="58" t="e">
        <f t="shared" si="51"/>
        <v>#N/A</v>
      </c>
      <c r="D198" s="59" t="e">
        <f t="shared" si="52"/>
        <v>#N/A</v>
      </c>
      <c r="E198" s="155"/>
      <c r="F198" s="247" t="e">
        <f>MATCH(INT(C198),Zuteilung!A:A,0)</f>
        <v>#N/A</v>
      </c>
      <c r="G198" s="61" t="e">
        <f>IF(OR(C198&lt;INDEX(Zuteilung!C:C,F198),C198&gt;INDEX(Zuteilung!D:D,F198)),FALSE,TRUE)</f>
        <v>#N/A</v>
      </c>
      <c r="H198" s="60" t="e">
        <f>IF(B198&lt;=Regelungszeit!$F$32,H197+Regelungszeit!$F$28,"")</f>
        <v>#N/A</v>
      </c>
      <c r="I198" s="60"/>
      <c r="J198" s="60"/>
      <c r="K198" s="60"/>
      <c r="L198" s="61" t="e">
        <f t="shared" si="53"/>
        <v>#N/A</v>
      </c>
      <c r="M198" s="106" t="e">
        <f t="shared" si="55"/>
        <v>#N/A</v>
      </c>
      <c r="N198" s="61" t="e">
        <f>IF(M198="","",IF(M198=1,0,IF(M198=1,0,#REF!*M198)))</f>
        <v>#N/A</v>
      </c>
      <c r="O198" s="252">
        <f t="shared" si="47"/>
        <v>0</v>
      </c>
      <c r="P198" s="63">
        <f>IF(O198="","",O198*(Dateneingabe!$G$10/100))</f>
        <v>0</v>
      </c>
      <c r="Q198" s="63">
        <f t="shared" si="48"/>
        <v>0</v>
      </c>
      <c r="R198" s="63" t="e">
        <f>IF(C198="","",IF(Dateneingabe!$G$17&lt;40909,Zeitreihe!P198,Zeitreihe!Q198))</f>
        <v>#N/A</v>
      </c>
      <c r="S198" s="68" t="str">
        <f>IF($T$14=0,"",IF(H198="","",IF(E198="","Ist-Arbeit fehlt",IF(L198&gt;Dateneingabe!$G$8,"Ist-Arbeit unplausibel",""))))</f>
        <v/>
      </c>
      <c r="T198" s="30">
        <f t="shared" si="54"/>
        <v>0</v>
      </c>
      <c r="U198" s="30">
        <f t="shared" si="44"/>
        <v>0</v>
      </c>
      <c r="X198" s="80"/>
      <c r="Y198" s="79"/>
      <c r="Z198" s="81"/>
      <c r="AA198" s="81"/>
      <c r="AB198" s="81"/>
      <c r="AC198" s="81"/>
      <c r="AD198" s="81"/>
      <c r="AE198" s="81"/>
      <c r="AF198" s="30" t="e">
        <f t="shared" si="56"/>
        <v>#N/A</v>
      </c>
      <c r="AG198" s="80" t="e">
        <f t="shared" si="49"/>
        <v>#N/A</v>
      </c>
      <c r="AH198" s="79" t="e">
        <f t="shared" si="57"/>
        <v>#N/A</v>
      </c>
      <c r="AI198" s="81" t="e">
        <f>IF(($AH198+AI$15)&lt;Regelungszeit!$W$15,Regelungszeit!$X$14,IF(($AH198+AI$15)&lt;Regelungszeit!$W$16,Regelungszeit!$X$15,IF(($AH198+AI$15)&lt;Regelungszeit!$W$17,Regelungszeit!$X$16,IF(($AH198+AI$15)&lt;Regelungszeit!$W$18,Regelungszeit!$X$17,IF(($AH198+AI$15)&lt;Regelungszeit!$W$19,Regelungszeit!$X$18,IF(($AH198+AI$15)&lt;Regelungszeit!$W$20,Regelungszeit!$X$19,IF(($AH198+AI$15)&lt;Regelungszeit!$W$21,Regelungszeit!$X$20,IF(($AH198+AI$15)&lt;Regelungszeit!$W$22,Regelungszeit!$X$21,IF(($AH198+AI$15)&lt;Regelungszeit!$W$23,Regelungszeit!$X$22,Regelungszeit!$X$23)))))))))</f>
        <v>#N/A</v>
      </c>
      <c r="AJ198" s="81" t="e">
        <f>IF(($AH198+AJ$15)&lt;Regelungszeit!$W$15,Regelungszeit!$X$14,IF(($AH198+AJ$15)&lt;Regelungszeit!$W$16,Regelungszeit!$X$15,IF(($AH198+AJ$15)&lt;Regelungszeit!$W$17,Regelungszeit!$X$16,IF(($AH198+AJ$15)&lt;Regelungszeit!$W$18,Regelungszeit!$X$17,IF(($AH198+AJ$15)&lt;Regelungszeit!$W$19,Regelungszeit!$X$18,IF(($AH198+AJ$15)&lt;Regelungszeit!$W$20,Regelungszeit!$X$19,IF(($AH198+AJ$15)&lt;Regelungszeit!$W$21,Regelungszeit!$X$20,IF(($AH198+AJ$15)&lt;Regelungszeit!$W$22,Regelungszeit!$X$21,IF(($AH198+AJ$15)&lt;Regelungszeit!$W$23,Regelungszeit!$X$22,Regelungszeit!$X$23)))))))))</f>
        <v>#N/A</v>
      </c>
      <c r="AK198" s="81" t="e">
        <f>IF(($AH198+AK$15)&lt;Regelungszeit!$W$15,Regelungszeit!$X$14,IF(($AH198+AK$15)&lt;Regelungszeit!$W$16,Regelungszeit!$X$15,IF(($AH198+AK$15)&lt;Regelungszeit!$W$17,Regelungszeit!$X$16,IF(($AH198+AK$15)&lt;Regelungszeit!$W$18,Regelungszeit!$X$17,IF(($AH198+AK$15)&lt;Regelungszeit!$W$19,Regelungszeit!$X$18,IF(($AH198+AK$15)&lt;Regelungszeit!$W$20,Regelungszeit!$X$19,IF(($AH198+AK$15)&lt;Regelungszeit!$W$21,Regelungszeit!$X$20,IF(($AH198+AK$15)&lt;Regelungszeit!$W$22,Regelungszeit!$X$21,IF(($AH198+AK$15)&lt;Regelungszeit!$W$23,Regelungszeit!$X$22,Regelungszeit!$X$23)))))))))</f>
        <v>#N/A</v>
      </c>
      <c r="AL198" s="81" t="e">
        <f>IF(($AH198+AL$15)&lt;Regelungszeit!$W$15,Regelungszeit!$X$14,IF(($AH198+AL$15)&lt;Regelungszeit!$W$16,Regelungszeit!$X$15,IF(($AH198+AL$15)&lt;Regelungszeit!$W$17,Regelungszeit!$X$16,IF(($AH198+AL$15)&lt;Regelungszeit!$W$18,Regelungszeit!$X$17,IF(($AH198+AL$15)&lt;Regelungszeit!$W$19,Regelungszeit!$X$18,IF(($AH198+AL$15)&lt;Regelungszeit!$W$20,Regelungszeit!$X$19,IF(($AH198+AL$15)&lt;Regelungszeit!$W$21,Regelungszeit!$X$20,IF(($AH198+AL$15)&lt;Regelungszeit!$W$22,Regelungszeit!$X$21,IF(($AH198+AL$15)&lt;Regelungszeit!$W$23,Regelungszeit!$X$22,Regelungszeit!$X$23)))))))))</f>
        <v>#N/A</v>
      </c>
      <c r="AM198" s="81" t="e">
        <f>IF(($AH198+AM$15)&lt;Regelungszeit!$W$15,Regelungszeit!$X$14,IF(($AH198+AM$15)&lt;Regelungszeit!$W$16,Regelungszeit!$X$15,IF(($AH198+AM$15)&lt;Regelungszeit!$W$17,Regelungszeit!$X$16,IF(($AH198+AM$15)&lt;Regelungszeit!$W$18,Regelungszeit!$X$17,IF(($AH198+AM$15)&lt;Regelungszeit!$W$19,Regelungszeit!$X$18,IF(($AH198+AM$15)&lt;Regelungszeit!$W$20,Regelungszeit!$X$19,IF(($AH198+AM$15)&lt;Regelungszeit!$W$21,Regelungszeit!$X$20,IF(($AH198+AM$15)&lt;Regelungszeit!$W$22,Regelungszeit!$X$21,IF(($AH198+AM$15)&lt;Regelungszeit!$W$23,Regelungszeit!$X$22,Regelungszeit!$X$23)))))))))</f>
        <v>#N/A</v>
      </c>
      <c r="AN198" s="81" t="e">
        <f>IF(($AH198+AN$15)&lt;Regelungszeit!$W$15,Regelungszeit!$X$14,IF(($AH198+AN$15)&lt;Regelungszeit!$W$16,Regelungszeit!$X$15,IF(($AH198+AN$15)&lt;Regelungszeit!$W$17,Regelungszeit!$X$16,IF(($AH198+AN$15)&lt;Regelungszeit!$W$18,Regelungszeit!$X$17,IF(($AH198+AN$15)&lt;Regelungszeit!$W$19,Regelungszeit!$X$18,IF(($AH198+AN$15)&lt;Regelungszeit!$W$20,Regelungszeit!$X$19,IF(($AH198+AN$15)&lt;Regelungszeit!$W$21,Regelungszeit!$X$20,IF(($AH198+AN$15)&lt;Regelungszeit!$W$22,Regelungszeit!$X$21,IF(($AH198+AN$15)&lt;Regelungszeit!$W$23,Regelungszeit!$X$22,Regelungszeit!$X$23)))))))))</f>
        <v>#N/A</v>
      </c>
      <c r="AO198" s="81" t="e">
        <f>IF(($AH198+AO$15)&lt;Regelungszeit!$W$15,Regelungszeit!$X$14,IF(($AH198+AO$15)&lt;Regelungszeit!$W$16,Regelungszeit!$X$15,IF(($AH198+AO$15)&lt;Regelungszeit!$W$17,Regelungszeit!$X$16,IF(($AH198+AO$15)&lt;Regelungszeit!$W$18,Regelungszeit!$X$17,IF(($AH198+AO$15)&lt;Regelungszeit!$W$19,Regelungszeit!$X$18,IF(($AH198+AO$15)&lt;Regelungszeit!$W$20,Regelungszeit!$X$19,IF(($AH198+AO$15)&lt;Regelungszeit!$W$21,Regelungszeit!$X$20,IF(($AH198+AO$15)&lt;Regelungszeit!$W$22,Regelungszeit!$X$21,IF(($AH198+AO$15)&lt;Regelungszeit!$W$23,Regelungszeit!$X$22,Regelungszeit!$X$23)))))))))</f>
        <v>#N/A</v>
      </c>
      <c r="AP198" s="81" t="e">
        <f>IF(($AH198+AP$15)&lt;Regelungszeit!$W$15,Regelungszeit!$X$14,IF(($AH198+AP$15)&lt;Regelungszeit!$W$16,Regelungszeit!$X$15,IF(($AH198+AP$15)&lt;Regelungszeit!$W$17,Regelungszeit!$X$16,IF(($AH198+AP$15)&lt;Regelungszeit!$W$18,Regelungszeit!$X$17,IF(($AH198+AP$15)&lt;Regelungszeit!$W$19,Regelungszeit!$X$18,IF(($AH198+AP$15)&lt;Regelungszeit!$W$20,Regelungszeit!$X$19,IF(($AH198+AP$15)&lt;Regelungszeit!$W$21,Regelungszeit!$X$20,IF(($AH198+AP$15)&lt;Regelungszeit!$W$22,Regelungszeit!$X$21,IF(($AH198+AP$15)&lt;Regelungszeit!$W$23,Regelungszeit!$X$22,Regelungszeit!$X$23)))))))))</f>
        <v>#N/A</v>
      </c>
      <c r="AQ198" s="81" t="e">
        <f>IF(($AH198+AQ$15)&lt;Regelungszeit!$W$15,Regelungszeit!$X$14,IF(($AH198+AQ$15)&lt;Regelungszeit!$W$16,Regelungszeit!$X$15,IF(($AH198+AQ$15)&lt;Regelungszeit!$W$17,Regelungszeit!$X$16,IF(($AH198+AQ$15)&lt;Regelungszeit!$W$18,Regelungszeit!$X$17,IF(($AH198+AQ$15)&lt;Regelungszeit!$W$19,Regelungszeit!$X$18,IF(($AH198+AQ$15)&lt;Regelungszeit!$W$20,Regelungszeit!$X$19,IF(($AH198+AQ$15)&lt;Regelungszeit!$W$21,Regelungszeit!$X$20,IF(($AH198+AQ$15)&lt;Regelungszeit!$W$22,Regelungszeit!$X$21,IF(($AH198+AQ$15)&lt;Regelungszeit!$W$23,Regelungszeit!$X$22,Regelungszeit!$X$23)))))))))</f>
        <v>#N/A</v>
      </c>
      <c r="AR198" s="81" t="e">
        <f>IF(($AH198+AR$15)&lt;Regelungszeit!$W$15,Regelungszeit!$X$14,IF(($AH198+AR$15)&lt;Regelungszeit!$W$16,Regelungszeit!$X$15,IF(($AH198+AR$15)&lt;Regelungszeit!$W$17,Regelungszeit!$X$16,IF(($AH198+AR$15)&lt;Regelungszeit!$W$18,Regelungszeit!$X$17,IF(($AH198+AR$15)&lt;Regelungszeit!$W$19,Regelungszeit!$X$18,IF(($AH198+AR$15)&lt;Regelungszeit!$W$20,Regelungszeit!$X$19,IF(($AH198+AR$15)&lt;Regelungszeit!$W$21,Regelungszeit!$X$20,IF(($AH198+AR$15)&lt;Regelungszeit!$W$22,Regelungszeit!$X$21,IF(($AH198+AR$15)&lt;Regelungszeit!$W$23,Regelungszeit!$X$22,Regelungszeit!$X$23)))))))))</f>
        <v>#N/A</v>
      </c>
      <c r="AS198" s="81" t="e">
        <f>IF(($AH198+AS$15)&lt;Regelungszeit!$W$15,Regelungszeit!$X$14,IF(($AH198+AS$15)&lt;Regelungszeit!$W$16,Regelungszeit!$X$15,IF(($AH198+AS$15)&lt;Regelungszeit!$W$17,Regelungszeit!$X$16,IF(($AH198+AS$15)&lt;Regelungszeit!$W$18,Regelungszeit!$X$17,IF(($AH198+AS$15)&lt;Regelungszeit!$W$19,Regelungszeit!$X$18,IF(($AH198+AS$15)&lt;Regelungszeit!$W$20,Regelungszeit!$X$19,IF(($AH198+AS$15)&lt;Regelungszeit!$W$21,Regelungszeit!$X$20,IF(($AH198+AS$15)&lt;Regelungszeit!$W$22,Regelungszeit!$X$21,IF(($AH198+AS$15)&lt;Regelungszeit!$W$23,Regelungszeit!$X$22,Regelungszeit!$X$23)))))))))</f>
        <v>#N/A</v>
      </c>
      <c r="AT198" s="81" t="e">
        <f>IF(($AH198+AT$15)&lt;Regelungszeit!$W$15,Regelungszeit!$X$14,IF(($AH198+AT$15)&lt;Regelungszeit!$W$16,Regelungszeit!$X$15,IF(($AH198+AT$15)&lt;Regelungszeit!$W$17,Regelungszeit!$X$16,IF(($AH198+AT$15)&lt;Regelungszeit!$W$18,Regelungszeit!$X$17,IF(($AH198+AT$15)&lt;Regelungszeit!$W$19,Regelungszeit!$X$18,IF(($AH198+AT$15)&lt;Regelungszeit!$W$20,Regelungszeit!$X$19,IF(($AH198+AT$15)&lt;Regelungszeit!$W$21,Regelungszeit!$X$20,IF(($AH198+AT$15)&lt;Regelungszeit!$W$22,Regelungszeit!$X$21,IF(($AH198+AT$15)&lt;Regelungszeit!$W$23,Regelungszeit!$X$22,Regelungszeit!$X$23)))))))))</f>
        <v>#N/A</v>
      </c>
      <c r="AU198" s="81" t="e">
        <f>IF(($AH198+AU$15)&lt;Regelungszeit!$W$15,Regelungszeit!$X$14,IF(($AH198+AU$15)&lt;Regelungszeit!$W$16,Regelungszeit!$X$15,IF(($AH198+AU$15)&lt;Regelungszeit!$W$17,Regelungszeit!$X$16,IF(($AH198+AU$15)&lt;Regelungszeit!$W$18,Regelungszeit!$X$17,IF(($AH198+AU$15)&lt;Regelungszeit!$W$19,Regelungszeit!$X$18,IF(($AH198+AU$15)&lt;Regelungszeit!$W$20,Regelungszeit!$X$19,IF(($AH198+AU$15)&lt;Regelungszeit!$W$21,Regelungszeit!$X$20,IF(($AH198+AU$15)&lt;Regelungszeit!$W$22,Regelungszeit!$X$21,IF(($AH198+AU$15)&lt;Regelungszeit!$W$23,Regelungszeit!$X$22,Regelungszeit!$X$23)))))))))</f>
        <v>#N/A</v>
      </c>
      <c r="AV198" s="81" t="e">
        <f>IF(($AH198+AV$15)&lt;Regelungszeit!$W$15,Regelungszeit!$X$14,IF(($AH198+AV$15)&lt;Regelungszeit!$W$16,Regelungszeit!$X$15,IF(($AH198+AV$15)&lt;Regelungszeit!$W$17,Regelungszeit!$X$16,IF(($AH198+AV$15)&lt;Regelungszeit!$W$18,Regelungszeit!$X$17,IF(($AH198+AV$15)&lt;Regelungszeit!$W$19,Regelungszeit!$X$18,IF(($AH198+AV$15)&lt;Regelungszeit!$W$20,Regelungszeit!$X$19,IF(($AH198+AV$15)&lt;Regelungszeit!$W$21,Regelungszeit!$X$20,IF(($AH198+AV$15)&lt;Regelungszeit!$W$22,Regelungszeit!$X$21,IF(($AH198+AV$15)&lt;Regelungszeit!$W$23,Regelungszeit!$X$22,Regelungszeit!$X$23)))))))))</f>
        <v>#N/A</v>
      </c>
      <c r="AW198" s="81" t="e">
        <f>IF(($AH198+AW$15)&lt;Regelungszeit!$W$15,Regelungszeit!$X$14,IF(($AH198+AW$15)&lt;Regelungszeit!$W$16,Regelungszeit!$X$15,IF(($AH198+AW$15)&lt;Regelungszeit!$W$17,Regelungszeit!$X$16,IF(($AH198+AW$15)&lt;Regelungszeit!$W$18,Regelungszeit!$X$17,IF(($AH198+AW$15)&lt;Regelungszeit!$W$19,Regelungszeit!$X$18,IF(($AH198+AW$15)&lt;Regelungszeit!$W$20,Regelungszeit!$X$19,IF(($AH198+AW$15)&lt;Regelungszeit!$W$21,Regelungszeit!$X$20,IF(($AH198+AW$15)&lt;Regelungszeit!$W$22,Regelungszeit!$X$21,IF(($AH198+AW$15)&lt;Regelungszeit!$W$23,Regelungszeit!$X$22,Regelungszeit!$X$23)))))))))</f>
        <v>#N/A</v>
      </c>
      <c r="AX198" s="82" t="e">
        <f t="shared" si="50"/>
        <v>#N/A</v>
      </c>
    </row>
    <row r="199" spans="1:50">
      <c r="A199" s="56" t="e">
        <f>IF(B199=Regelungszeit!$F$31,"Ende Regelung",IF(B199=Regelungszeit!$F$32,"Ende Hochfahrrampe",""))</f>
        <v>#N/A</v>
      </c>
      <c r="B199" s="57">
        <v>185</v>
      </c>
      <c r="C199" s="58" t="e">
        <f t="shared" si="51"/>
        <v>#N/A</v>
      </c>
      <c r="D199" s="59" t="e">
        <f t="shared" si="52"/>
        <v>#N/A</v>
      </c>
      <c r="E199" s="155"/>
      <c r="F199" s="247" t="e">
        <f>MATCH(INT(C199),Zuteilung!A:A,0)</f>
        <v>#N/A</v>
      </c>
      <c r="G199" s="61" t="e">
        <f>IF(OR(C199&lt;INDEX(Zuteilung!C:C,F199),C199&gt;INDEX(Zuteilung!D:D,F199)),FALSE,TRUE)</f>
        <v>#N/A</v>
      </c>
      <c r="H199" s="60" t="e">
        <f>IF(B199&lt;=Regelungszeit!$F$32,H198+Regelungszeit!$F$28,"")</f>
        <v>#N/A</v>
      </c>
      <c r="I199" s="60"/>
      <c r="J199" s="60"/>
      <c r="K199" s="60"/>
      <c r="L199" s="61" t="e">
        <f t="shared" si="53"/>
        <v>#N/A</v>
      </c>
      <c r="M199" s="106" t="e">
        <f t="shared" si="55"/>
        <v>#N/A</v>
      </c>
      <c r="N199" s="61" t="e">
        <f>IF(M199="","",IF(M199=1,0,IF(M199=1,0,#REF!*M199)))</f>
        <v>#N/A</v>
      </c>
      <c r="O199" s="252">
        <f t="shared" si="47"/>
        <v>0</v>
      </c>
      <c r="P199" s="63">
        <f>IF(O199="","",O199*(Dateneingabe!$G$10/100))</f>
        <v>0</v>
      </c>
      <c r="Q199" s="63">
        <f t="shared" si="48"/>
        <v>0</v>
      </c>
      <c r="R199" s="63" t="e">
        <f>IF(C199="","",IF(Dateneingabe!$G$17&lt;40909,Zeitreihe!P199,Zeitreihe!Q199))</f>
        <v>#N/A</v>
      </c>
      <c r="S199" s="68" t="str">
        <f>IF($T$14=0,"",IF(H199="","",IF(E199="","Ist-Arbeit fehlt",IF(L199&gt;Dateneingabe!$G$8,"Ist-Arbeit unplausibel",""))))</f>
        <v/>
      </c>
      <c r="T199" s="30">
        <f t="shared" si="54"/>
        <v>0</v>
      </c>
      <c r="U199" s="30">
        <f t="shared" si="44"/>
        <v>0</v>
      </c>
      <c r="X199" s="80"/>
      <c r="Y199" s="79"/>
      <c r="Z199" s="81"/>
      <c r="AA199" s="81"/>
      <c r="AB199" s="81"/>
      <c r="AC199" s="81"/>
      <c r="AD199" s="81"/>
      <c r="AE199" s="81"/>
      <c r="AF199" s="30" t="e">
        <f t="shared" si="56"/>
        <v>#N/A</v>
      </c>
      <c r="AG199" s="80" t="e">
        <f t="shared" si="49"/>
        <v>#N/A</v>
      </c>
      <c r="AH199" s="79" t="e">
        <f t="shared" si="57"/>
        <v>#N/A</v>
      </c>
      <c r="AI199" s="81" t="e">
        <f>IF(($AH199+AI$15)&lt;Regelungszeit!$W$15,Regelungszeit!$X$14,IF(($AH199+AI$15)&lt;Regelungszeit!$W$16,Regelungszeit!$X$15,IF(($AH199+AI$15)&lt;Regelungszeit!$W$17,Regelungszeit!$X$16,IF(($AH199+AI$15)&lt;Regelungszeit!$W$18,Regelungszeit!$X$17,IF(($AH199+AI$15)&lt;Regelungszeit!$W$19,Regelungszeit!$X$18,IF(($AH199+AI$15)&lt;Regelungszeit!$W$20,Regelungszeit!$X$19,IF(($AH199+AI$15)&lt;Regelungszeit!$W$21,Regelungszeit!$X$20,IF(($AH199+AI$15)&lt;Regelungszeit!$W$22,Regelungszeit!$X$21,IF(($AH199+AI$15)&lt;Regelungszeit!$W$23,Regelungszeit!$X$22,Regelungszeit!$X$23)))))))))</f>
        <v>#N/A</v>
      </c>
      <c r="AJ199" s="81" t="e">
        <f>IF(($AH199+AJ$15)&lt;Regelungszeit!$W$15,Regelungszeit!$X$14,IF(($AH199+AJ$15)&lt;Regelungszeit!$W$16,Regelungszeit!$X$15,IF(($AH199+AJ$15)&lt;Regelungszeit!$W$17,Regelungszeit!$X$16,IF(($AH199+AJ$15)&lt;Regelungszeit!$W$18,Regelungszeit!$X$17,IF(($AH199+AJ$15)&lt;Regelungszeit!$W$19,Regelungszeit!$X$18,IF(($AH199+AJ$15)&lt;Regelungszeit!$W$20,Regelungszeit!$X$19,IF(($AH199+AJ$15)&lt;Regelungszeit!$W$21,Regelungszeit!$X$20,IF(($AH199+AJ$15)&lt;Regelungszeit!$W$22,Regelungszeit!$X$21,IF(($AH199+AJ$15)&lt;Regelungszeit!$W$23,Regelungszeit!$X$22,Regelungszeit!$X$23)))))))))</f>
        <v>#N/A</v>
      </c>
      <c r="AK199" s="81" t="e">
        <f>IF(($AH199+AK$15)&lt;Regelungszeit!$W$15,Regelungszeit!$X$14,IF(($AH199+AK$15)&lt;Regelungszeit!$W$16,Regelungszeit!$X$15,IF(($AH199+AK$15)&lt;Regelungszeit!$W$17,Regelungszeit!$X$16,IF(($AH199+AK$15)&lt;Regelungszeit!$W$18,Regelungszeit!$X$17,IF(($AH199+AK$15)&lt;Regelungszeit!$W$19,Regelungszeit!$X$18,IF(($AH199+AK$15)&lt;Regelungszeit!$W$20,Regelungszeit!$X$19,IF(($AH199+AK$15)&lt;Regelungszeit!$W$21,Regelungszeit!$X$20,IF(($AH199+AK$15)&lt;Regelungszeit!$W$22,Regelungszeit!$X$21,IF(($AH199+AK$15)&lt;Regelungszeit!$W$23,Regelungszeit!$X$22,Regelungszeit!$X$23)))))))))</f>
        <v>#N/A</v>
      </c>
      <c r="AL199" s="81" t="e">
        <f>IF(($AH199+AL$15)&lt;Regelungszeit!$W$15,Regelungszeit!$X$14,IF(($AH199+AL$15)&lt;Regelungszeit!$W$16,Regelungszeit!$X$15,IF(($AH199+AL$15)&lt;Regelungszeit!$W$17,Regelungszeit!$X$16,IF(($AH199+AL$15)&lt;Regelungszeit!$W$18,Regelungszeit!$X$17,IF(($AH199+AL$15)&lt;Regelungszeit!$W$19,Regelungszeit!$X$18,IF(($AH199+AL$15)&lt;Regelungszeit!$W$20,Regelungszeit!$X$19,IF(($AH199+AL$15)&lt;Regelungszeit!$W$21,Regelungszeit!$X$20,IF(($AH199+AL$15)&lt;Regelungszeit!$W$22,Regelungszeit!$X$21,IF(($AH199+AL$15)&lt;Regelungszeit!$W$23,Regelungszeit!$X$22,Regelungszeit!$X$23)))))))))</f>
        <v>#N/A</v>
      </c>
      <c r="AM199" s="81" t="e">
        <f>IF(($AH199+AM$15)&lt;Regelungszeit!$W$15,Regelungszeit!$X$14,IF(($AH199+AM$15)&lt;Regelungszeit!$W$16,Regelungszeit!$X$15,IF(($AH199+AM$15)&lt;Regelungszeit!$W$17,Regelungszeit!$X$16,IF(($AH199+AM$15)&lt;Regelungszeit!$W$18,Regelungszeit!$X$17,IF(($AH199+AM$15)&lt;Regelungszeit!$W$19,Regelungszeit!$X$18,IF(($AH199+AM$15)&lt;Regelungszeit!$W$20,Regelungszeit!$X$19,IF(($AH199+AM$15)&lt;Regelungszeit!$W$21,Regelungszeit!$X$20,IF(($AH199+AM$15)&lt;Regelungszeit!$W$22,Regelungszeit!$X$21,IF(($AH199+AM$15)&lt;Regelungszeit!$W$23,Regelungszeit!$X$22,Regelungszeit!$X$23)))))))))</f>
        <v>#N/A</v>
      </c>
      <c r="AN199" s="81" t="e">
        <f>IF(($AH199+AN$15)&lt;Regelungszeit!$W$15,Regelungszeit!$X$14,IF(($AH199+AN$15)&lt;Regelungszeit!$W$16,Regelungszeit!$X$15,IF(($AH199+AN$15)&lt;Regelungszeit!$W$17,Regelungszeit!$X$16,IF(($AH199+AN$15)&lt;Regelungszeit!$W$18,Regelungszeit!$X$17,IF(($AH199+AN$15)&lt;Regelungszeit!$W$19,Regelungszeit!$X$18,IF(($AH199+AN$15)&lt;Regelungszeit!$W$20,Regelungszeit!$X$19,IF(($AH199+AN$15)&lt;Regelungszeit!$W$21,Regelungszeit!$X$20,IF(($AH199+AN$15)&lt;Regelungszeit!$W$22,Regelungszeit!$X$21,IF(($AH199+AN$15)&lt;Regelungszeit!$W$23,Regelungszeit!$X$22,Regelungszeit!$X$23)))))))))</f>
        <v>#N/A</v>
      </c>
      <c r="AO199" s="81" t="e">
        <f>IF(($AH199+AO$15)&lt;Regelungszeit!$W$15,Regelungszeit!$X$14,IF(($AH199+AO$15)&lt;Regelungszeit!$W$16,Regelungszeit!$X$15,IF(($AH199+AO$15)&lt;Regelungszeit!$W$17,Regelungszeit!$X$16,IF(($AH199+AO$15)&lt;Regelungszeit!$W$18,Regelungszeit!$X$17,IF(($AH199+AO$15)&lt;Regelungszeit!$W$19,Regelungszeit!$X$18,IF(($AH199+AO$15)&lt;Regelungszeit!$W$20,Regelungszeit!$X$19,IF(($AH199+AO$15)&lt;Regelungszeit!$W$21,Regelungszeit!$X$20,IF(($AH199+AO$15)&lt;Regelungszeit!$W$22,Regelungszeit!$X$21,IF(($AH199+AO$15)&lt;Regelungszeit!$W$23,Regelungszeit!$X$22,Regelungszeit!$X$23)))))))))</f>
        <v>#N/A</v>
      </c>
      <c r="AP199" s="81" t="e">
        <f>IF(($AH199+AP$15)&lt;Regelungszeit!$W$15,Regelungszeit!$X$14,IF(($AH199+AP$15)&lt;Regelungszeit!$W$16,Regelungszeit!$X$15,IF(($AH199+AP$15)&lt;Regelungszeit!$W$17,Regelungszeit!$X$16,IF(($AH199+AP$15)&lt;Regelungszeit!$W$18,Regelungszeit!$X$17,IF(($AH199+AP$15)&lt;Regelungszeit!$W$19,Regelungszeit!$X$18,IF(($AH199+AP$15)&lt;Regelungszeit!$W$20,Regelungszeit!$X$19,IF(($AH199+AP$15)&lt;Regelungszeit!$W$21,Regelungszeit!$X$20,IF(($AH199+AP$15)&lt;Regelungszeit!$W$22,Regelungszeit!$X$21,IF(($AH199+AP$15)&lt;Regelungszeit!$W$23,Regelungszeit!$X$22,Regelungszeit!$X$23)))))))))</f>
        <v>#N/A</v>
      </c>
      <c r="AQ199" s="81" t="e">
        <f>IF(($AH199+AQ$15)&lt;Regelungszeit!$W$15,Regelungszeit!$X$14,IF(($AH199+AQ$15)&lt;Regelungszeit!$W$16,Regelungszeit!$X$15,IF(($AH199+AQ$15)&lt;Regelungszeit!$W$17,Regelungszeit!$X$16,IF(($AH199+AQ$15)&lt;Regelungszeit!$W$18,Regelungszeit!$X$17,IF(($AH199+AQ$15)&lt;Regelungszeit!$W$19,Regelungszeit!$X$18,IF(($AH199+AQ$15)&lt;Regelungszeit!$W$20,Regelungszeit!$X$19,IF(($AH199+AQ$15)&lt;Regelungszeit!$W$21,Regelungszeit!$X$20,IF(($AH199+AQ$15)&lt;Regelungszeit!$W$22,Regelungszeit!$X$21,IF(($AH199+AQ$15)&lt;Regelungszeit!$W$23,Regelungszeit!$X$22,Regelungszeit!$X$23)))))))))</f>
        <v>#N/A</v>
      </c>
      <c r="AR199" s="81" t="e">
        <f>IF(($AH199+AR$15)&lt;Regelungszeit!$W$15,Regelungszeit!$X$14,IF(($AH199+AR$15)&lt;Regelungszeit!$W$16,Regelungszeit!$X$15,IF(($AH199+AR$15)&lt;Regelungszeit!$W$17,Regelungszeit!$X$16,IF(($AH199+AR$15)&lt;Regelungszeit!$W$18,Regelungszeit!$X$17,IF(($AH199+AR$15)&lt;Regelungszeit!$W$19,Regelungszeit!$X$18,IF(($AH199+AR$15)&lt;Regelungszeit!$W$20,Regelungszeit!$X$19,IF(($AH199+AR$15)&lt;Regelungszeit!$W$21,Regelungszeit!$X$20,IF(($AH199+AR$15)&lt;Regelungszeit!$W$22,Regelungszeit!$X$21,IF(($AH199+AR$15)&lt;Regelungszeit!$W$23,Regelungszeit!$X$22,Regelungszeit!$X$23)))))))))</f>
        <v>#N/A</v>
      </c>
      <c r="AS199" s="81" t="e">
        <f>IF(($AH199+AS$15)&lt;Regelungszeit!$W$15,Regelungszeit!$X$14,IF(($AH199+AS$15)&lt;Regelungszeit!$W$16,Regelungszeit!$X$15,IF(($AH199+AS$15)&lt;Regelungszeit!$W$17,Regelungszeit!$X$16,IF(($AH199+AS$15)&lt;Regelungszeit!$W$18,Regelungszeit!$X$17,IF(($AH199+AS$15)&lt;Regelungszeit!$W$19,Regelungszeit!$X$18,IF(($AH199+AS$15)&lt;Regelungszeit!$W$20,Regelungszeit!$X$19,IF(($AH199+AS$15)&lt;Regelungszeit!$W$21,Regelungszeit!$X$20,IF(($AH199+AS$15)&lt;Regelungszeit!$W$22,Regelungszeit!$X$21,IF(($AH199+AS$15)&lt;Regelungszeit!$W$23,Regelungszeit!$X$22,Regelungszeit!$X$23)))))))))</f>
        <v>#N/A</v>
      </c>
      <c r="AT199" s="81" t="e">
        <f>IF(($AH199+AT$15)&lt;Regelungszeit!$W$15,Regelungszeit!$X$14,IF(($AH199+AT$15)&lt;Regelungszeit!$W$16,Regelungszeit!$X$15,IF(($AH199+AT$15)&lt;Regelungszeit!$W$17,Regelungszeit!$X$16,IF(($AH199+AT$15)&lt;Regelungszeit!$W$18,Regelungszeit!$X$17,IF(($AH199+AT$15)&lt;Regelungszeit!$W$19,Regelungszeit!$X$18,IF(($AH199+AT$15)&lt;Regelungszeit!$W$20,Regelungszeit!$X$19,IF(($AH199+AT$15)&lt;Regelungszeit!$W$21,Regelungszeit!$X$20,IF(($AH199+AT$15)&lt;Regelungszeit!$W$22,Regelungszeit!$X$21,IF(($AH199+AT$15)&lt;Regelungszeit!$W$23,Regelungszeit!$X$22,Regelungszeit!$X$23)))))))))</f>
        <v>#N/A</v>
      </c>
      <c r="AU199" s="81" t="e">
        <f>IF(($AH199+AU$15)&lt;Regelungszeit!$W$15,Regelungszeit!$X$14,IF(($AH199+AU$15)&lt;Regelungszeit!$W$16,Regelungszeit!$X$15,IF(($AH199+AU$15)&lt;Regelungszeit!$W$17,Regelungszeit!$X$16,IF(($AH199+AU$15)&lt;Regelungszeit!$W$18,Regelungszeit!$X$17,IF(($AH199+AU$15)&lt;Regelungszeit!$W$19,Regelungszeit!$X$18,IF(($AH199+AU$15)&lt;Regelungszeit!$W$20,Regelungszeit!$X$19,IF(($AH199+AU$15)&lt;Regelungszeit!$W$21,Regelungszeit!$X$20,IF(($AH199+AU$15)&lt;Regelungszeit!$W$22,Regelungszeit!$X$21,IF(($AH199+AU$15)&lt;Regelungszeit!$W$23,Regelungszeit!$X$22,Regelungszeit!$X$23)))))))))</f>
        <v>#N/A</v>
      </c>
      <c r="AV199" s="81" t="e">
        <f>IF(($AH199+AV$15)&lt;Regelungszeit!$W$15,Regelungszeit!$X$14,IF(($AH199+AV$15)&lt;Regelungszeit!$W$16,Regelungszeit!$X$15,IF(($AH199+AV$15)&lt;Regelungszeit!$W$17,Regelungszeit!$X$16,IF(($AH199+AV$15)&lt;Regelungszeit!$W$18,Regelungszeit!$X$17,IF(($AH199+AV$15)&lt;Regelungszeit!$W$19,Regelungszeit!$X$18,IF(($AH199+AV$15)&lt;Regelungszeit!$W$20,Regelungszeit!$X$19,IF(($AH199+AV$15)&lt;Regelungszeit!$W$21,Regelungszeit!$X$20,IF(($AH199+AV$15)&lt;Regelungszeit!$W$22,Regelungszeit!$X$21,IF(($AH199+AV$15)&lt;Regelungszeit!$W$23,Regelungszeit!$X$22,Regelungszeit!$X$23)))))))))</f>
        <v>#N/A</v>
      </c>
      <c r="AW199" s="81" t="e">
        <f>IF(($AH199+AW$15)&lt;Regelungszeit!$W$15,Regelungszeit!$X$14,IF(($AH199+AW$15)&lt;Regelungszeit!$W$16,Regelungszeit!$X$15,IF(($AH199+AW$15)&lt;Regelungszeit!$W$17,Regelungszeit!$X$16,IF(($AH199+AW$15)&lt;Regelungszeit!$W$18,Regelungszeit!$X$17,IF(($AH199+AW$15)&lt;Regelungszeit!$W$19,Regelungszeit!$X$18,IF(($AH199+AW$15)&lt;Regelungszeit!$W$20,Regelungszeit!$X$19,IF(($AH199+AW$15)&lt;Regelungszeit!$W$21,Regelungszeit!$X$20,IF(($AH199+AW$15)&lt;Regelungszeit!$W$22,Regelungszeit!$X$21,IF(($AH199+AW$15)&lt;Regelungszeit!$W$23,Regelungszeit!$X$22,Regelungszeit!$X$23)))))))))</f>
        <v>#N/A</v>
      </c>
      <c r="AX199" s="82" t="e">
        <f t="shared" si="50"/>
        <v>#N/A</v>
      </c>
    </row>
    <row r="200" spans="1:50">
      <c r="A200" s="56" t="e">
        <f>IF(B200=Regelungszeit!$F$31,"Ende Regelung",IF(B200=Regelungszeit!$F$32,"Ende Hochfahrrampe",""))</f>
        <v>#N/A</v>
      </c>
      <c r="B200" s="57">
        <v>186</v>
      </c>
      <c r="C200" s="58" t="e">
        <f t="shared" si="51"/>
        <v>#N/A</v>
      </c>
      <c r="D200" s="59" t="e">
        <f t="shared" si="52"/>
        <v>#N/A</v>
      </c>
      <c r="E200" s="155"/>
      <c r="F200" s="247" t="e">
        <f>MATCH(INT(C200),Zuteilung!A:A,0)</f>
        <v>#N/A</v>
      </c>
      <c r="G200" s="61" t="e">
        <f>IF(OR(C200&lt;INDEX(Zuteilung!C:C,F200),C200&gt;INDEX(Zuteilung!D:D,F200)),FALSE,TRUE)</f>
        <v>#N/A</v>
      </c>
      <c r="H200" s="60" t="e">
        <f>IF(B200&lt;=Regelungszeit!$F$32,H199+Regelungszeit!$F$28,"")</f>
        <v>#N/A</v>
      </c>
      <c r="I200" s="60"/>
      <c r="J200" s="60"/>
      <c r="K200" s="60"/>
      <c r="L200" s="61" t="e">
        <f t="shared" si="53"/>
        <v>#N/A</v>
      </c>
      <c r="M200" s="106" t="e">
        <f t="shared" si="55"/>
        <v>#N/A</v>
      </c>
      <c r="N200" s="61" t="e">
        <f>IF(M200="","",IF(M200=1,0,IF(M200=1,0,#REF!*M200)))</f>
        <v>#N/A</v>
      </c>
      <c r="O200" s="252">
        <f t="shared" si="47"/>
        <v>0</v>
      </c>
      <c r="P200" s="63">
        <f>IF(O200="","",O200*(Dateneingabe!$G$10/100))</f>
        <v>0</v>
      </c>
      <c r="Q200" s="63">
        <f t="shared" si="48"/>
        <v>0</v>
      </c>
      <c r="R200" s="63" t="e">
        <f>IF(C200="","",IF(Dateneingabe!$G$17&lt;40909,Zeitreihe!P200,Zeitreihe!Q200))</f>
        <v>#N/A</v>
      </c>
      <c r="S200" s="68" t="str">
        <f>IF($T$14=0,"",IF(H200="","",IF(E200="","Ist-Arbeit fehlt",IF(L200&gt;Dateneingabe!$G$8,"Ist-Arbeit unplausibel",""))))</f>
        <v/>
      </c>
      <c r="T200" s="30">
        <f t="shared" si="54"/>
        <v>0</v>
      </c>
      <c r="U200" s="30">
        <f t="shared" si="44"/>
        <v>0</v>
      </c>
      <c r="X200" s="80"/>
      <c r="Y200" s="79"/>
      <c r="Z200" s="81"/>
      <c r="AA200" s="81"/>
      <c r="AB200" s="81"/>
      <c r="AC200" s="81"/>
      <c r="AD200" s="81"/>
      <c r="AE200" s="81"/>
      <c r="AF200" s="30" t="e">
        <f t="shared" si="56"/>
        <v>#N/A</v>
      </c>
      <c r="AG200" s="80" t="e">
        <f t="shared" si="49"/>
        <v>#N/A</v>
      </c>
      <c r="AH200" s="79" t="e">
        <f t="shared" si="57"/>
        <v>#N/A</v>
      </c>
      <c r="AI200" s="81" t="e">
        <f>IF(($AH200+AI$15)&lt;Regelungszeit!$W$15,Regelungszeit!$X$14,IF(($AH200+AI$15)&lt;Regelungszeit!$W$16,Regelungszeit!$X$15,IF(($AH200+AI$15)&lt;Regelungszeit!$W$17,Regelungszeit!$X$16,IF(($AH200+AI$15)&lt;Regelungszeit!$W$18,Regelungszeit!$X$17,IF(($AH200+AI$15)&lt;Regelungszeit!$W$19,Regelungszeit!$X$18,IF(($AH200+AI$15)&lt;Regelungszeit!$W$20,Regelungszeit!$X$19,IF(($AH200+AI$15)&lt;Regelungszeit!$W$21,Regelungszeit!$X$20,IF(($AH200+AI$15)&lt;Regelungszeit!$W$22,Regelungszeit!$X$21,IF(($AH200+AI$15)&lt;Regelungszeit!$W$23,Regelungszeit!$X$22,Regelungszeit!$X$23)))))))))</f>
        <v>#N/A</v>
      </c>
      <c r="AJ200" s="81" t="e">
        <f>IF(($AH200+AJ$15)&lt;Regelungszeit!$W$15,Regelungszeit!$X$14,IF(($AH200+AJ$15)&lt;Regelungszeit!$W$16,Regelungszeit!$X$15,IF(($AH200+AJ$15)&lt;Regelungszeit!$W$17,Regelungszeit!$X$16,IF(($AH200+AJ$15)&lt;Regelungszeit!$W$18,Regelungszeit!$X$17,IF(($AH200+AJ$15)&lt;Regelungszeit!$W$19,Regelungszeit!$X$18,IF(($AH200+AJ$15)&lt;Regelungszeit!$W$20,Regelungszeit!$X$19,IF(($AH200+AJ$15)&lt;Regelungszeit!$W$21,Regelungszeit!$X$20,IF(($AH200+AJ$15)&lt;Regelungszeit!$W$22,Regelungszeit!$X$21,IF(($AH200+AJ$15)&lt;Regelungszeit!$W$23,Regelungszeit!$X$22,Regelungszeit!$X$23)))))))))</f>
        <v>#N/A</v>
      </c>
      <c r="AK200" s="81" t="e">
        <f>IF(($AH200+AK$15)&lt;Regelungszeit!$W$15,Regelungszeit!$X$14,IF(($AH200+AK$15)&lt;Regelungszeit!$W$16,Regelungszeit!$X$15,IF(($AH200+AK$15)&lt;Regelungszeit!$W$17,Regelungszeit!$X$16,IF(($AH200+AK$15)&lt;Regelungszeit!$W$18,Regelungszeit!$X$17,IF(($AH200+AK$15)&lt;Regelungszeit!$W$19,Regelungszeit!$X$18,IF(($AH200+AK$15)&lt;Regelungszeit!$W$20,Regelungszeit!$X$19,IF(($AH200+AK$15)&lt;Regelungszeit!$W$21,Regelungszeit!$X$20,IF(($AH200+AK$15)&lt;Regelungszeit!$W$22,Regelungszeit!$X$21,IF(($AH200+AK$15)&lt;Regelungszeit!$W$23,Regelungszeit!$X$22,Regelungszeit!$X$23)))))))))</f>
        <v>#N/A</v>
      </c>
      <c r="AL200" s="81" t="e">
        <f>IF(($AH200+AL$15)&lt;Regelungszeit!$W$15,Regelungszeit!$X$14,IF(($AH200+AL$15)&lt;Regelungszeit!$W$16,Regelungszeit!$X$15,IF(($AH200+AL$15)&lt;Regelungszeit!$W$17,Regelungszeit!$X$16,IF(($AH200+AL$15)&lt;Regelungszeit!$W$18,Regelungszeit!$X$17,IF(($AH200+AL$15)&lt;Regelungszeit!$W$19,Regelungszeit!$X$18,IF(($AH200+AL$15)&lt;Regelungszeit!$W$20,Regelungszeit!$X$19,IF(($AH200+AL$15)&lt;Regelungszeit!$W$21,Regelungszeit!$X$20,IF(($AH200+AL$15)&lt;Regelungszeit!$W$22,Regelungszeit!$X$21,IF(($AH200+AL$15)&lt;Regelungszeit!$W$23,Regelungszeit!$X$22,Regelungszeit!$X$23)))))))))</f>
        <v>#N/A</v>
      </c>
      <c r="AM200" s="81" t="e">
        <f>IF(($AH200+AM$15)&lt;Regelungszeit!$W$15,Regelungszeit!$X$14,IF(($AH200+AM$15)&lt;Regelungszeit!$W$16,Regelungszeit!$X$15,IF(($AH200+AM$15)&lt;Regelungszeit!$W$17,Regelungszeit!$X$16,IF(($AH200+AM$15)&lt;Regelungszeit!$W$18,Regelungszeit!$X$17,IF(($AH200+AM$15)&lt;Regelungszeit!$W$19,Regelungszeit!$X$18,IF(($AH200+AM$15)&lt;Regelungszeit!$W$20,Regelungszeit!$X$19,IF(($AH200+AM$15)&lt;Regelungszeit!$W$21,Regelungszeit!$X$20,IF(($AH200+AM$15)&lt;Regelungszeit!$W$22,Regelungszeit!$X$21,IF(($AH200+AM$15)&lt;Regelungszeit!$W$23,Regelungszeit!$X$22,Regelungszeit!$X$23)))))))))</f>
        <v>#N/A</v>
      </c>
      <c r="AN200" s="81" t="e">
        <f>IF(($AH200+AN$15)&lt;Regelungszeit!$W$15,Regelungszeit!$X$14,IF(($AH200+AN$15)&lt;Regelungszeit!$W$16,Regelungszeit!$X$15,IF(($AH200+AN$15)&lt;Regelungszeit!$W$17,Regelungszeit!$X$16,IF(($AH200+AN$15)&lt;Regelungszeit!$W$18,Regelungszeit!$X$17,IF(($AH200+AN$15)&lt;Regelungszeit!$W$19,Regelungszeit!$X$18,IF(($AH200+AN$15)&lt;Regelungszeit!$W$20,Regelungszeit!$X$19,IF(($AH200+AN$15)&lt;Regelungszeit!$W$21,Regelungszeit!$X$20,IF(($AH200+AN$15)&lt;Regelungszeit!$W$22,Regelungszeit!$X$21,IF(($AH200+AN$15)&lt;Regelungszeit!$W$23,Regelungszeit!$X$22,Regelungszeit!$X$23)))))))))</f>
        <v>#N/A</v>
      </c>
      <c r="AO200" s="81" t="e">
        <f>IF(($AH200+AO$15)&lt;Regelungszeit!$W$15,Regelungszeit!$X$14,IF(($AH200+AO$15)&lt;Regelungszeit!$W$16,Regelungszeit!$X$15,IF(($AH200+AO$15)&lt;Regelungszeit!$W$17,Regelungszeit!$X$16,IF(($AH200+AO$15)&lt;Regelungszeit!$W$18,Regelungszeit!$X$17,IF(($AH200+AO$15)&lt;Regelungszeit!$W$19,Regelungszeit!$X$18,IF(($AH200+AO$15)&lt;Regelungszeit!$W$20,Regelungszeit!$X$19,IF(($AH200+AO$15)&lt;Regelungszeit!$W$21,Regelungszeit!$X$20,IF(($AH200+AO$15)&lt;Regelungszeit!$W$22,Regelungszeit!$X$21,IF(($AH200+AO$15)&lt;Regelungszeit!$W$23,Regelungszeit!$X$22,Regelungszeit!$X$23)))))))))</f>
        <v>#N/A</v>
      </c>
      <c r="AP200" s="81" t="e">
        <f>IF(($AH200+AP$15)&lt;Regelungszeit!$W$15,Regelungszeit!$X$14,IF(($AH200+AP$15)&lt;Regelungszeit!$W$16,Regelungszeit!$X$15,IF(($AH200+AP$15)&lt;Regelungszeit!$W$17,Regelungszeit!$X$16,IF(($AH200+AP$15)&lt;Regelungszeit!$W$18,Regelungszeit!$X$17,IF(($AH200+AP$15)&lt;Regelungszeit!$W$19,Regelungszeit!$X$18,IF(($AH200+AP$15)&lt;Regelungszeit!$W$20,Regelungszeit!$X$19,IF(($AH200+AP$15)&lt;Regelungszeit!$W$21,Regelungszeit!$X$20,IF(($AH200+AP$15)&lt;Regelungszeit!$W$22,Regelungszeit!$X$21,IF(($AH200+AP$15)&lt;Regelungszeit!$W$23,Regelungszeit!$X$22,Regelungszeit!$X$23)))))))))</f>
        <v>#N/A</v>
      </c>
      <c r="AQ200" s="81" t="e">
        <f>IF(($AH200+AQ$15)&lt;Regelungszeit!$W$15,Regelungszeit!$X$14,IF(($AH200+AQ$15)&lt;Regelungszeit!$W$16,Regelungszeit!$X$15,IF(($AH200+AQ$15)&lt;Regelungszeit!$W$17,Regelungszeit!$X$16,IF(($AH200+AQ$15)&lt;Regelungszeit!$W$18,Regelungszeit!$X$17,IF(($AH200+AQ$15)&lt;Regelungszeit!$W$19,Regelungszeit!$X$18,IF(($AH200+AQ$15)&lt;Regelungszeit!$W$20,Regelungszeit!$X$19,IF(($AH200+AQ$15)&lt;Regelungszeit!$W$21,Regelungszeit!$X$20,IF(($AH200+AQ$15)&lt;Regelungszeit!$W$22,Regelungszeit!$X$21,IF(($AH200+AQ$15)&lt;Regelungszeit!$W$23,Regelungszeit!$X$22,Regelungszeit!$X$23)))))))))</f>
        <v>#N/A</v>
      </c>
      <c r="AR200" s="81" t="e">
        <f>IF(($AH200+AR$15)&lt;Regelungszeit!$W$15,Regelungszeit!$X$14,IF(($AH200+AR$15)&lt;Regelungszeit!$W$16,Regelungszeit!$X$15,IF(($AH200+AR$15)&lt;Regelungszeit!$W$17,Regelungszeit!$X$16,IF(($AH200+AR$15)&lt;Regelungszeit!$W$18,Regelungszeit!$X$17,IF(($AH200+AR$15)&lt;Regelungszeit!$W$19,Regelungszeit!$X$18,IF(($AH200+AR$15)&lt;Regelungszeit!$W$20,Regelungszeit!$X$19,IF(($AH200+AR$15)&lt;Regelungszeit!$W$21,Regelungszeit!$X$20,IF(($AH200+AR$15)&lt;Regelungszeit!$W$22,Regelungszeit!$X$21,IF(($AH200+AR$15)&lt;Regelungszeit!$W$23,Regelungszeit!$X$22,Regelungszeit!$X$23)))))))))</f>
        <v>#N/A</v>
      </c>
      <c r="AS200" s="81" t="e">
        <f>IF(($AH200+AS$15)&lt;Regelungszeit!$W$15,Regelungszeit!$X$14,IF(($AH200+AS$15)&lt;Regelungszeit!$W$16,Regelungszeit!$X$15,IF(($AH200+AS$15)&lt;Regelungszeit!$W$17,Regelungszeit!$X$16,IF(($AH200+AS$15)&lt;Regelungszeit!$W$18,Regelungszeit!$X$17,IF(($AH200+AS$15)&lt;Regelungszeit!$W$19,Regelungszeit!$X$18,IF(($AH200+AS$15)&lt;Regelungszeit!$W$20,Regelungszeit!$X$19,IF(($AH200+AS$15)&lt;Regelungszeit!$W$21,Regelungszeit!$X$20,IF(($AH200+AS$15)&lt;Regelungszeit!$W$22,Regelungszeit!$X$21,IF(($AH200+AS$15)&lt;Regelungszeit!$W$23,Regelungszeit!$X$22,Regelungszeit!$X$23)))))))))</f>
        <v>#N/A</v>
      </c>
      <c r="AT200" s="81" t="e">
        <f>IF(($AH200+AT$15)&lt;Regelungszeit!$W$15,Regelungszeit!$X$14,IF(($AH200+AT$15)&lt;Regelungszeit!$W$16,Regelungszeit!$X$15,IF(($AH200+AT$15)&lt;Regelungszeit!$W$17,Regelungszeit!$X$16,IF(($AH200+AT$15)&lt;Regelungszeit!$W$18,Regelungszeit!$X$17,IF(($AH200+AT$15)&lt;Regelungszeit!$W$19,Regelungszeit!$X$18,IF(($AH200+AT$15)&lt;Regelungszeit!$W$20,Regelungszeit!$X$19,IF(($AH200+AT$15)&lt;Regelungszeit!$W$21,Regelungszeit!$X$20,IF(($AH200+AT$15)&lt;Regelungszeit!$W$22,Regelungszeit!$X$21,IF(($AH200+AT$15)&lt;Regelungszeit!$W$23,Regelungszeit!$X$22,Regelungszeit!$X$23)))))))))</f>
        <v>#N/A</v>
      </c>
      <c r="AU200" s="81" t="e">
        <f>IF(($AH200+AU$15)&lt;Regelungszeit!$W$15,Regelungszeit!$X$14,IF(($AH200+AU$15)&lt;Regelungszeit!$W$16,Regelungszeit!$X$15,IF(($AH200+AU$15)&lt;Regelungszeit!$W$17,Regelungszeit!$X$16,IF(($AH200+AU$15)&lt;Regelungszeit!$W$18,Regelungszeit!$X$17,IF(($AH200+AU$15)&lt;Regelungszeit!$W$19,Regelungszeit!$X$18,IF(($AH200+AU$15)&lt;Regelungszeit!$W$20,Regelungszeit!$X$19,IF(($AH200+AU$15)&lt;Regelungszeit!$W$21,Regelungszeit!$X$20,IF(($AH200+AU$15)&lt;Regelungszeit!$W$22,Regelungszeit!$X$21,IF(($AH200+AU$15)&lt;Regelungszeit!$W$23,Regelungszeit!$X$22,Regelungszeit!$X$23)))))))))</f>
        <v>#N/A</v>
      </c>
      <c r="AV200" s="81" t="e">
        <f>IF(($AH200+AV$15)&lt;Regelungszeit!$W$15,Regelungszeit!$X$14,IF(($AH200+AV$15)&lt;Regelungszeit!$W$16,Regelungszeit!$X$15,IF(($AH200+AV$15)&lt;Regelungszeit!$W$17,Regelungszeit!$X$16,IF(($AH200+AV$15)&lt;Regelungszeit!$W$18,Regelungszeit!$X$17,IF(($AH200+AV$15)&lt;Regelungszeit!$W$19,Regelungszeit!$X$18,IF(($AH200+AV$15)&lt;Regelungszeit!$W$20,Regelungszeit!$X$19,IF(($AH200+AV$15)&lt;Regelungszeit!$W$21,Regelungszeit!$X$20,IF(($AH200+AV$15)&lt;Regelungszeit!$W$22,Regelungszeit!$X$21,IF(($AH200+AV$15)&lt;Regelungszeit!$W$23,Regelungszeit!$X$22,Regelungszeit!$X$23)))))))))</f>
        <v>#N/A</v>
      </c>
      <c r="AW200" s="81" t="e">
        <f>IF(($AH200+AW$15)&lt;Regelungszeit!$W$15,Regelungszeit!$X$14,IF(($AH200+AW$15)&lt;Regelungszeit!$W$16,Regelungszeit!$X$15,IF(($AH200+AW$15)&lt;Regelungszeit!$W$17,Regelungszeit!$X$16,IF(($AH200+AW$15)&lt;Regelungszeit!$W$18,Regelungszeit!$X$17,IF(($AH200+AW$15)&lt;Regelungszeit!$W$19,Regelungszeit!$X$18,IF(($AH200+AW$15)&lt;Regelungszeit!$W$20,Regelungszeit!$X$19,IF(($AH200+AW$15)&lt;Regelungszeit!$W$21,Regelungszeit!$X$20,IF(($AH200+AW$15)&lt;Regelungszeit!$W$22,Regelungszeit!$X$21,IF(($AH200+AW$15)&lt;Regelungszeit!$W$23,Regelungszeit!$X$22,Regelungszeit!$X$23)))))))))</f>
        <v>#N/A</v>
      </c>
      <c r="AX200" s="82" t="e">
        <f t="shared" si="50"/>
        <v>#N/A</v>
      </c>
    </row>
    <row r="201" spans="1:50">
      <c r="A201" s="56" t="e">
        <f>IF(B201=Regelungszeit!$F$31,"Ende Regelung",IF(B201=Regelungszeit!$F$32,"Ende Hochfahrrampe",""))</f>
        <v>#N/A</v>
      </c>
      <c r="B201" s="57">
        <v>187</v>
      </c>
      <c r="C201" s="58" t="e">
        <f t="shared" si="51"/>
        <v>#N/A</v>
      </c>
      <c r="D201" s="59" t="e">
        <f t="shared" si="52"/>
        <v>#N/A</v>
      </c>
      <c r="E201" s="155"/>
      <c r="F201" s="247" t="e">
        <f>MATCH(INT(C201),Zuteilung!A:A,0)</f>
        <v>#N/A</v>
      </c>
      <c r="G201" s="61" t="e">
        <f>IF(OR(C201&lt;INDEX(Zuteilung!C:C,F201),C201&gt;INDEX(Zuteilung!D:D,F201)),FALSE,TRUE)</f>
        <v>#N/A</v>
      </c>
      <c r="H201" s="60" t="e">
        <f>IF(B201&lt;=Regelungszeit!$F$32,H200+Regelungszeit!$F$28,"")</f>
        <v>#N/A</v>
      </c>
      <c r="I201" s="60"/>
      <c r="J201" s="60"/>
      <c r="K201" s="60"/>
      <c r="L201" s="61" t="e">
        <f t="shared" si="53"/>
        <v>#N/A</v>
      </c>
      <c r="M201" s="106" t="e">
        <f t="shared" si="55"/>
        <v>#N/A</v>
      </c>
      <c r="N201" s="61" t="e">
        <f>IF(M201="","",IF(M201=1,0,IF(M201=1,0,#REF!*M201)))</f>
        <v>#N/A</v>
      </c>
      <c r="O201" s="252">
        <f t="shared" si="47"/>
        <v>0</v>
      </c>
      <c r="P201" s="63">
        <f>IF(O201="","",O201*(Dateneingabe!$G$10/100))</f>
        <v>0</v>
      </c>
      <c r="Q201" s="63">
        <f t="shared" si="48"/>
        <v>0</v>
      </c>
      <c r="R201" s="63" t="e">
        <f>IF(C201="","",IF(Dateneingabe!$G$17&lt;40909,Zeitreihe!P201,Zeitreihe!Q201))</f>
        <v>#N/A</v>
      </c>
      <c r="S201" s="68" t="str">
        <f>IF($T$14=0,"",IF(H201="","",IF(E201="","Ist-Arbeit fehlt",IF(L201&gt;Dateneingabe!$G$8,"Ist-Arbeit unplausibel",""))))</f>
        <v/>
      </c>
      <c r="T201" s="30">
        <f t="shared" si="54"/>
        <v>0</v>
      </c>
      <c r="U201" s="30">
        <f>IF(S201="",0,1)</f>
        <v>0</v>
      </c>
      <c r="X201" s="80"/>
      <c r="Y201" s="79"/>
      <c r="Z201" s="81"/>
      <c r="AA201" s="81"/>
      <c r="AB201" s="81"/>
      <c r="AC201" s="81"/>
      <c r="AD201" s="81"/>
      <c r="AE201" s="81"/>
      <c r="AF201" s="30" t="e">
        <f t="shared" si="56"/>
        <v>#N/A</v>
      </c>
      <c r="AG201" s="80" t="e">
        <f t="shared" si="49"/>
        <v>#N/A</v>
      </c>
      <c r="AH201" s="79" t="e">
        <f t="shared" si="57"/>
        <v>#N/A</v>
      </c>
      <c r="AI201" s="81" t="e">
        <f>IF(($AH201+AI$15)&lt;Regelungszeit!$W$15,Regelungszeit!$X$14,IF(($AH201+AI$15)&lt;Regelungszeit!$W$16,Regelungszeit!$X$15,IF(($AH201+AI$15)&lt;Regelungszeit!$W$17,Regelungszeit!$X$16,IF(($AH201+AI$15)&lt;Regelungszeit!$W$18,Regelungszeit!$X$17,IF(($AH201+AI$15)&lt;Regelungszeit!$W$19,Regelungszeit!$X$18,IF(($AH201+AI$15)&lt;Regelungszeit!$W$20,Regelungszeit!$X$19,IF(($AH201+AI$15)&lt;Regelungszeit!$W$21,Regelungszeit!$X$20,IF(($AH201+AI$15)&lt;Regelungszeit!$W$22,Regelungszeit!$X$21,IF(($AH201+AI$15)&lt;Regelungszeit!$W$23,Regelungszeit!$X$22,Regelungszeit!$X$23)))))))))</f>
        <v>#N/A</v>
      </c>
      <c r="AJ201" s="81" t="e">
        <f>IF(($AH201+AJ$15)&lt;Regelungszeit!$W$15,Regelungszeit!$X$14,IF(($AH201+AJ$15)&lt;Regelungszeit!$W$16,Regelungszeit!$X$15,IF(($AH201+AJ$15)&lt;Regelungszeit!$W$17,Regelungszeit!$X$16,IF(($AH201+AJ$15)&lt;Regelungszeit!$W$18,Regelungszeit!$X$17,IF(($AH201+AJ$15)&lt;Regelungszeit!$W$19,Regelungszeit!$X$18,IF(($AH201+AJ$15)&lt;Regelungszeit!$W$20,Regelungszeit!$X$19,IF(($AH201+AJ$15)&lt;Regelungszeit!$W$21,Regelungszeit!$X$20,IF(($AH201+AJ$15)&lt;Regelungszeit!$W$22,Regelungszeit!$X$21,IF(($AH201+AJ$15)&lt;Regelungszeit!$W$23,Regelungszeit!$X$22,Regelungszeit!$X$23)))))))))</f>
        <v>#N/A</v>
      </c>
      <c r="AK201" s="81" t="e">
        <f>IF(($AH201+AK$15)&lt;Regelungszeit!$W$15,Regelungszeit!$X$14,IF(($AH201+AK$15)&lt;Regelungszeit!$W$16,Regelungszeit!$X$15,IF(($AH201+AK$15)&lt;Regelungszeit!$W$17,Regelungszeit!$X$16,IF(($AH201+AK$15)&lt;Regelungszeit!$W$18,Regelungszeit!$X$17,IF(($AH201+AK$15)&lt;Regelungszeit!$W$19,Regelungszeit!$X$18,IF(($AH201+AK$15)&lt;Regelungszeit!$W$20,Regelungszeit!$X$19,IF(($AH201+AK$15)&lt;Regelungszeit!$W$21,Regelungszeit!$X$20,IF(($AH201+AK$15)&lt;Regelungszeit!$W$22,Regelungszeit!$X$21,IF(($AH201+AK$15)&lt;Regelungszeit!$W$23,Regelungszeit!$X$22,Regelungszeit!$X$23)))))))))</f>
        <v>#N/A</v>
      </c>
      <c r="AL201" s="81" t="e">
        <f>IF(($AH201+AL$15)&lt;Regelungszeit!$W$15,Regelungszeit!$X$14,IF(($AH201+AL$15)&lt;Regelungszeit!$W$16,Regelungszeit!$X$15,IF(($AH201+AL$15)&lt;Regelungszeit!$W$17,Regelungszeit!$X$16,IF(($AH201+AL$15)&lt;Regelungszeit!$W$18,Regelungszeit!$X$17,IF(($AH201+AL$15)&lt;Regelungszeit!$W$19,Regelungszeit!$X$18,IF(($AH201+AL$15)&lt;Regelungszeit!$W$20,Regelungszeit!$X$19,IF(($AH201+AL$15)&lt;Regelungszeit!$W$21,Regelungszeit!$X$20,IF(($AH201+AL$15)&lt;Regelungszeit!$W$22,Regelungszeit!$X$21,IF(($AH201+AL$15)&lt;Regelungszeit!$W$23,Regelungszeit!$X$22,Regelungszeit!$X$23)))))))))</f>
        <v>#N/A</v>
      </c>
      <c r="AM201" s="81" t="e">
        <f>IF(($AH201+AM$15)&lt;Regelungszeit!$W$15,Regelungszeit!$X$14,IF(($AH201+AM$15)&lt;Regelungszeit!$W$16,Regelungszeit!$X$15,IF(($AH201+AM$15)&lt;Regelungszeit!$W$17,Regelungszeit!$X$16,IF(($AH201+AM$15)&lt;Regelungszeit!$W$18,Regelungszeit!$X$17,IF(($AH201+AM$15)&lt;Regelungszeit!$W$19,Regelungszeit!$X$18,IF(($AH201+AM$15)&lt;Regelungszeit!$W$20,Regelungszeit!$X$19,IF(($AH201+AM$15)&lt;Regelungszeit!$W$21,Regelungszeit!$X$20,IF(($AH201+AM$15)&lt;Regelungszeit!$W$22,Regelungszeit!$X$21,IF(($AH201+AM$15)&lt;Regelungszeit!$W$23,Regelungszeit!$X$22,Regelungszeit!$X$23)))))))))</f>
        <v>#N/A</v>
      </c>
      <c r="AN201" s="81" t="e">
        <f>IF(($AH201+AN$15)&lt;Regelungszeit!$W$15,Regelungszeit!$X$14,IF(($AH201+AN$15)&lt;Regelungszeit!$W$16,Regelungszeit!$X$15,IF(($AH201+AN$15)&lt;Regelungszeit!$W$17,Regelungszeit!$X$16,IF(($AH201+AN$15)&lt;Regelungszeit!$W$18,Regelungszeit!$X$17,IF(($AH201+AN$15)&lt;Regelungszeit!$W$19,Regelungszeit!$X$18,IF(($AH201+AN$15)&lt;Regelungszeit!$W$20,Regelungszeit!$X$19,IF(($AH201+AN$15)&lt;Regelungszeit!$W$21,Regelungszeit!$X$20,IF(($AH201+AN$15)&lt;Regelungszeit!$W$22,Regelungszeit!$X$21,IF(($AH201+AN$15)&lt;Regelungszeit!$W$23,Regelungszeit!$X$22,Regelungszeit!$X$23)))))))))</f>
        <v>#N/A</v>
      </c>
      <c r="AO201" s="81" t="e">
        <f>IF(($AH201+AO$15)&lt;Regelungszeit!$W$15,Regelungszeit!$X$14,IF(($AH201+AO$15)&lt;Regelungszeit!$W$16,Regelungszeit!$X$15,IF(($AH201+AO$15)&lt;Regelungszeit!$W$17,Regelungszeit!$X$16,IF(($AH201+AO$15)&lt;Regelungszeit!$W$18,Regelungszeit!$X$17,IF(($AH201+AO$15)&lt;Regelungszeit!$W$19,Regelungszeit!$X$18,IF(($AH201+AO$15)&lt;Regelungszeit!$W$20,Regelungszeit!$X$19,IF(($AH201+AO$15)&lt;Regelungszeit!$W$21,Regelungszeit!$X$20,IF(($AH201+AO$15)&lt;Regelungszeit!$W$22,Regelungszeit!$X$21,IF(($AH201+AO$15)&lt;Regelungszeit!$W$23,Regelungszeit!$X$22,Regelungszeit!$X$23)))))))))</f>
        <v>#N/A</v>
      </c>
      <c r="AP201" s="81" t="e">
        <f>IF(($AH201+AP$15)&lt;Regelungszeit!$W$15,Regelungszeit!$X$14,IF(($AH201+AP$15)&lt;Regelungszeit!$W$16,Regelungszeit!$X$15,IF(($AH201+AP$15)&lt;Regelungszeit!$W$17,Regelungszeit!$X$16,IF(($AH201+AP$15)&lt;Regelungszeit!$W$18,Regelungszeit!$X$17,IF(($AH201+AP$15)&lt;Regelungszeit!$W$19,Regelungszeit!$X$18,IF(($AH201+AP$15)&lt;Regelungszeit!$W$20,Regelungszeit!$X$19,IF(($AH201+AP$15)&lt;Regelungszeit!$W$21,Regelungszeit!$X$20,IF(($AH201+AP$15)&lt;Regelungszeit!$W$22,Regelungszeit!$X$21,IF(($AH201+AP$15)&lt;Regelungszeit!$W$23,Regelungszeit!$X$22,Regelungszeit!$X$23)))))))))</f>
        <v>#N/A</v>
      </c>
      <c r="AQ201" s="81" t="e">
        <f>IF(($AH201+AQ$15)&lt;Regelungszeit!$W$15,Regelungszeit!$X$14,IF(($AH201+AQ$15)&lt;Regelungszeit!$W$16,Regelungszeit!$X$15,IF(($AH201+AQ$15)&lt;Regelungszeit!$W$17,Regelungszeit!$X$16,IF(($AH201+AQ$15)&lt;Regelungszeit!$W$18,Regelungszeit!$X$17,IF(($AH201+AQ$15)&lt;Regelungszeit!$W$19,Regelungszeit!$X$18,IF(($AH201+AQ$15)&lt;Regelungszeit!$W$20,Regelungszeit!$X$19,IF(($AH201+AQ$15)&lt;Regelungszeit!$W$21,Regelungszeit!$X$20,IF(($AH201+AQ$15)&lt;Regelungszeit!$W$22,Regelungszeit!$X$21,IF(($AH201+AQ$15)&lt;Regelungszeit!$W$23,Regelungszeit!$X$22,Regelungszeit!$X$23)))))))))</f>
        <v>#N/A</v>
      </c>
      <c r="AR201" s="81" t="e">
        <f>IF(($AH201+AR$15)&lt;Regelungszeit!$W$15,Regelungszeit!$X$14,IF(($AH201+AR$15)&lt;Regelungszeit!$W$16,Regelungszeit!$X$15,IF(($AH201+AR$15)&lt;Regelungszeit!$W$17,Regelungszeit!$X$16,IF(($AH201+AR$15)&lt;Regelungszeit!$W$18,Regelungszeit!$X$17,IF(($AH201+AR$15)&lt;Regelungszeit!$W$19,Regelungszeit!$X$18,IF(($AH201+AR$15)&lt;Regelungszeit!$W$20,Regelungszeit!$X$19,IF(($AH201+AR$15)&lt;Regelungszeit!$W$21,Regelungszeit!$X$20,IF(($AH201+AR$15)&lt;Regelungszeit!$W$22,Regelungszeit!$X$21,IF(($AH201+AR$15)&lt;Regelungszeit!$W$23,Regelungszeit!$X$22,Regelungszeit!$X$23)))))))))</f>
        <v>#N/A</v>
      </c>
      <c r="AS201" s="81" t="e">
        <f>IF(($AH201+AS$15)&lt;Regelungszeit!$W$15,Regelungszeit!$X$14,IF(($AH201+AS$15)&lt;Regelungszeit!$W$16,Regelungszeit!$X$15,IF(($AH201+AS$15)&lt;Regelungszeit!$W$17,Regelungszeit!$X$16,IF(($AH201+AS$15)&lt;Regelungszeit!$W$18,Regelungszeit!$X$17,IF(($AH201+AS$15)&lt;Regelungszeit!$W$19,Regelungszeit!$X$18,IF(($AH201+AS$15)&lt;Regelungszeit!$W$20,Regelungszeit!$X$19,IF(($AH201+AS$15)&lt;Regelungszeit!$W$21,Regelungszeit!$X$20,IF(($AH201+AS$15)&lt;Regelungszeit!$W$22,Regelungszeit!$X$21,IF(($AH201+AS$15)&lt;Regelungszeit!$W$23,Regelungszeit!$X$22,Regelungszeit!$X$23)))))))))</f>
        <v>#N/A</v>
      </c>
      <c r="AT201" s="81" t="e">
        <f>IF(($AH201+AT$15)&lt;Regelungszeit!$W$15,Regelungszeit!$X$14,IF(($AH201+AT$15)&lt;Regelungszeit!$W$16,Regelungszeit!$X$15,IF(($AH201+AT$15)&lt;Regelungszeit!$W$17,Regelungszeit!$X$16,IF(($AH201+AT$15)&lt;Regelungszeit!$W$18,Regelungszeit!$X$17,IF(($AH201+AT$15)&lt;Regelungszeit!$W$19,Regelungszeit!$X$18,IF(($AH201+AT$15)&lt;Regelungszeit!$W$20,Regelungszeit!$X$19,IF(($AH201+AT$15)&lt;Regelungszeit!$W$21,Regelungszeit!$X$20,IF(($AH201+AT$15)&lt;Regelungszeit!$W$22,Regelungszeit!$X$21,IF(($AH201+AT$15)&lt;Regelungszeit!$W$23,Regelungszeit!$X$22,Regelungszeit!$X$23)))))))))</f>
        <v>#N/A</v>
      </c>
      <c r="AU201" s="81" t="e">
        <f>IF(($AH201+AU$15)&lt;Regelungszeit!$W$15,Regelungszeit!$X$14,IF(($AH201+AU$15)&lt;Regelungszeit!$W$16,Regelungszeit!$X$15,IF(($AH201+AU$15)&lt;Regelungszeit!$W$17,Regelungszeit!$X$16,IF(($AH201+AU$15)&lt;Regelungszeit!$W$18,Regelungszeit!$X$17,IF(($AH201+AU$15)&lt;Regelungszeit!$W$19,Regelungszeit!$X$18,IF(($AH201+AU$15)&lt;Regelungszeit!$W$20,Regelungszeit!$X$19,IF(($AH201+AU$15)&lt;Regelungszeit!$W$21,Regelungszeit!$X$20,IF(($AH201+AU$15)&lt;Regelungszeit!$W$22,Regelungszeit!$X$21,IF(($AH201+AU$15)&lt;Regelungszeit!$W$23,Regelungszeit!$X$22,Regelungszeit!$X$23)))))))))</f>
        <v>#N/A</v>
      </c>
      <c r="AV201" s="81" t="e">
        <f>IF(($AH201+AV$15)&lt;Regelungszeit!$W$15,Regelungszeit!$X$14,IF(($AH201+AV$15)&lt;Regelungszeit!$W$16,Regelungszeit!$X$15,IF(($AH201+AV$15)&lt;Regelungszeit!$W$17,Regelungszeit!$X$16,IF(($AH201+AV$15)&lt;Regelungszeit!$W$18,Regelungszeit!$X$17,IF(($AH201+AV$15)&lt;Regelungszeit!$W$19,Regelungszeit!$X$18,IF(($AH201+AV$15)&lt;Regelungszeit!$W$20,Regelungszeit!$X$19,IF(($AH201+AV$15)&lt;Regelungszeit!$W$21,Regelungszeit!$X$20,IF(($AH201+AV$15)&lt;Regelungszeit!$W$22,Regelungszeit!$X$21,IF(($AH201+AV$15)&lt;Regelungszeit!$W$23,Regelungszeit!$X$22,Regelungszeit!$X$23)))))))))</f>
        <v>#N/A</v>
      </c>
      <c r="AW201" s="81" t="e">
        <f>IF(($AH201+AW$15)&lt;Regelungszeit!$W$15,Regelungszeit!$X$14,IF(($AH201+AW$15)&lt;Regelungszeit!$W$16,Regelungszeit!$X$15,IF(($AH201+AW$15)&lt;Regelungszeit!$W$17,Regelungszeit!$X$16,IF(($AH201+AW$15)&lt;Regelungszeit!$W$18,Regelungszeit!$X$17,IF(($AH201+AW$15)&lt;Regelungszeit!$W$19,Regelungszeit!$X$18,IF(($AH201+AW$15)&lt;Regelungszeit!$W$20,Regelungszeit!$X$19,IF(($AH201+AW$15)&lt;Regelungszeit!$W$21,Regelungszeit!$X$20,IF(($AH201+AW$15)&lt;Regelungszeit!$W$22,Regelungszeit!$X$21,IF(($AH201+AW$15)&lt;Regelungszeit!$W$23,Regelungszeit!$X$22,Regelungszeit!$X$23)))))))))</f>
        <v>#N/A</v>
      </c>
      <c r="AX201" s="82" t="e">
        <f t="shared" si="50"/>
        <v>#N/A</v>
      </c>
    </row>
    <row r="202" spans="1:50">
      <c r="A202" s="51"/>
      <c r="B202" s="50"/>
      <c r="C202" s="50"/>
      <c r="D202" s="50"/>
      <c r="E202" s="50"/>
      <c r="F202" s="249"/>
      <c r="G202" s="50"/>
      <c r="H202" s="50"/>
      <c r="I202" s="50"/>
      <c r="J202" s="50"/>
      <c r="K202" s="50"/>
      <c r="L202" s="50"/>
      <c r="M202" s="85"/>
      <c r="N202" s="50"/>
      <c r="O202" s="50"/>
      <c r="P202" s="50"/>
      <c r="Q202" s="50"/>
      <c r="R202" s="50"/>
      <c r="S202" s="68"/>
    </row>
    <row r="203" spans="1:50" ht="15.75" thickBot="1">
      <c r="A203" s="64"/>
      <c r="B203" s="65"/>
      <c r="C203" s="65"/>
      <c r="D203" s="65"/>
      <c r="E203" s="65"/>
      <c r="F203" s="250"/>
      <c r="G203" s="65"/>
      <c r="H203" s="65"/>
      <c r="I203" s="65"/>
      <c r="J203" s="65"/>
      <c r="K203" s="65"/>
      <c r="L203" s="65"/>
      <c r="M203" s="87"/>
      <c r="N203" s="65"/>
      <c r="O203" s="65"/>
      <c r="P203" s="65"/>
      <c r="Q203" s="65"/>
      <c r="R203" s="65"/>
      <c r="S203" s="69"/>
    </row>
    <row r="322" spans="20:74"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</row>
    <row r="323" spans="20:74"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</row>
    <row r="324" spans="20:74"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</row>
    <row r="325" spans="20:74"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</row>
    <row r="326" spans="20:74"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</row>
    <row r="327" spans="20:74"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</row>
    <row r="328" spans="20:74"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</row>
    <row r="329" spans="20:74"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</row>
    <row r="330" spans="20:74"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</row>
    <row r="331" spans="20:74"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</row>
    <row r="332" spans="20:74"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</row>
    <row r="333" spans="20:74"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</row>
    <row r="334" spans="20:74"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</row>
    <row r="335" spans="20:74"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</row>
    <row r="336" spans="20:74"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</row>
    <row r="337" spans="20:74"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</row>
    <row r="338" spans="20:74"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</row>
    <row r="339" spans="20:74"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</row>
    <row r="340" spans="20:74"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</row>
    <row r="341" spans="20:74"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</row>
    <row r="342" spans="20:74"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</row>
    <row r="343" spans="20:74"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</row>
    <row r="344" spans="20:74"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</row>
    <row r="345" spans="20:74"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</row>
    <row r="346" spans="20:74"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</row>
    <row r="347" spans="20:74"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</row>
    <row r="348" spans="20:74"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</row>
    <row r="349" spans="20:74"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</row>
    <row r="350" spans="20:74"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</row>
    <row r="351" spans="20:74"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</row>
    <row r="352" spans="20:74"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</row>
    <row r="353" spans="20:74"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</row>
    <row r="354" spans="20:74"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</row>
    <row r="355" spans="20:74"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</row>
    <row r="356" spans="20:74"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</row>
    <row r="357" spans="20:74"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</row>
    <row r="358" spans="20:74"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</row>
    <row r="359" spans="20:74"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</row>
    <row r="360" spans="20:74"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</row>
    <row r="361" spans="20:74"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</row>
    <row r="362" spans="20:74"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</row>
    <row r="363" spans="20:74"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</row>
    <row r="364" spans="20:74"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</row>
    <row r="365" spans="20:74"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</row>
    <row r="366" spans="20:74"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</row>
    <row r="367" spans="20:74"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</row>
    <row r="368" spans="20:74"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</row>
    <row r="369" spans="20:74"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</row>
    <row r="370" spans="20:74"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</row>
    <row r="371" spans="20:74"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</row>
    <row r="372" spans="20:74"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</row>
    <row r="373" spans="20:74"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</row>
    <row r="374" spans="20:74"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</row>
    <row r="375" spans="20:74"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</row>
    <row r="376" spans="20:74"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</row>
    <row r="377" spans="20:74"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</row>
    <row r="378" spans="20:74"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</row>
    <row r="379" spans="20:74"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</row>
    <row r="380" spans="20:74"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</row>
    <row r="381" spans="20:74"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</row>
    <row r="382" spans="20:74"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</row>
    <row r="383" spans="20:74"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</row>
    <row r="384" spans="20:74"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</row>
    <row r="385" spans="20:74"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</row>
    <row r="386" spans="20:74"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</row>
    <row r="387" spans="20:74"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</row>
    <row r="388" spans="20:74"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</row>
    <row r="389" spans="20:74"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</row>
    <row r="390" spans="20:74"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</row>
    <row r="391" spans="20:74"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</row>
    <row r="392" spans="20:74"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</row>
    <row r="393" spans="20:74"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</row>
    <row r="394" spans="20:74"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</row>
    <row r="395" spans="20:74"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</row>
    <row r="396" spans="20:74"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</row>
    <row r="397" spans="20:74"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</row>
    <row r="398" spans="20:74"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</row>
    <row r="399" spans="20:74"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</row>
    <row r="400" spans="20:74"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</row>
    <row r="401" spans="20:74"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</row>
    <row r="402" spans="20:74"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</row>
    <row r="403" spans="20:74"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</row>
    <row r="404" spans="20:74"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</row>
    <row r="405" spans="20:74"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</row>
    <row r="406" spans="20:74"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</row>
    <row r="407" spans="20:74"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</row>
    <row r="408" spans="20:74"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</row>
    <row r="409" spans="20:74"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</row>
    <row r="410" spans="20:74"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</row>
    <row r="411" spans="20:74"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</row>
    <row r="412" spans="20:74"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</row>
    <row r="413" spans="20:74"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</row>
    <row r="414" spans="20:74"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</row>
    <row r="415" spans="20:74"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</row>
    <row r="416" spans="20:74"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</row>
    <row r="417" spans="20:74"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</row>
    <row r="418" spans="20:74"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</row>
    <row r="419" spans="20:74"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</row>
    <row r="420" spans="20:74"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</row>
    <row r="421" spans="20:74"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</row>
    <row r="422" spans="20:74"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</row>
    <row r="423" spans="20:74"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</row>
    <row r="424" spans="20:74"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</row>
    <row r="425" spans="20:74"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</row>
    <row r="426" spans="20:74"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</row>
    <row r="427" spans="20:74"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</row>
    <row r="428" spans="20:74"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</row>
    <row r="429" spans="20:74"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</row>
  </sheetData>
  <sheetProtection selectLockedCells="1"/>
  <mergeCells count="2">
    <mergeCell ref="A10:E10"/>
    <mergeCell ref="H10:R10"/>
  </mergeCells>
  <conditionalFormatting sqref="C6:D6">
    <cfRule type="containsText" dxfId="9" priority="11" operator="containsText" text="un">
      <formula>NOT(ISERROR(SEARCH("un",C6)))</formula>
    </cfRule>
    <cfRule type="containsText" dxfId="8" priority="12" operator="containsText" text="OK">
      <formula>NOT(ISERROR(SEARCH("OK",C6)))</formula>
    </cfRule>
  </conditionalFormatting>
  <conditionalFormatting sqref="C7:D7">
    <cfRule type="containsText" dxfId="7" priority="9" operator="containsText" text="un">
      <formula>NOT(ISERROR(SEARCH("un",C7)))</formula>
    </cfRule>
    <cfRule type="containsText" dxfId="6" priority="10" operator="containsText" text="OK">
      <formula>NOT(ISERROR(SEARCH("OK",C7)))</formula>
    </cfRule>
  </conditionalFormatting>
  <conditionalFormatting sqref="C8:D8">
    <cfRule type="containsText" dxfId="5" priority="7" operator="containsText" text="un">
      <formula>NOT(ISERROR(SEARCH("un",C8)))</formula>
    </cfRule>
    <cfRule type="containsText" dxfId="4" priority="8" operator="containsText" text="OK">
      <formula>NOT(ISERROR(SEARCH("OK",C8)))</formula>
    </cfRule>
  </conditionalFormatting>
  <conditionalFormatting sqref="C5:D5">
    <cfRule type="containsText" dxfId="3" priority="5" operator="containsText" text="un">
      <formula>NOT(ISERROR(SEARCH("un",C5)))</formula>
    </cfRule>
    <cfRule type="containsText" dxfId="2" priority="6" operator="containsText" text="OK">
      <formula>NOT(ISERROR(SEARCH("OK",C5)))</formula>
    </cfRule>
  </conditionalFormatting>
  <conditionalFormatting sqref="N8:O8">
    <cfRule type="containsText" dxfId="1" priority="1" operator="containsText" text="un">
      <formula>NOT(ISERROR(SEARCH("un",N8)))</formula>
    </cfRule>
    <cfRule type="containsText" dxfId="0" priority="2" operator="containsText" text="OK">
      <formula>NOT(ISERROR(SEARCH("OK",N8)))</formula>
    </cfRule>
  </conditionalFormatting>
  <pageMargins left="0.2" right="0.19" top="0.78740157480314965" bottom="0.28999999999999998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E180"/>
  <sheetViews>
    <sheetView showGridLines="0" tabSelected="1" view="pageBreakPreview" zoomScaleNormal="100" zoomScaleSheetLayoutView="100" workbookViewId="0">
      <selection activeCell="A12" sqref="A12:AX17"/>
    </sheetView>
  </sheetViews>
  <sheetFormatPr baseColWidth="10" defaultRowHeight="15"/>
  <cols>
    <col min="1" max="39" width="1.7109375" customWidth="1"/>
    <col min="40" max="40" width="2.42578125" customWidth="1"/>
    <col min="41" max="223" width="1.7109375" customWidth="1"/>
  </cols>
  <sheetData>
    <row r="1" spans="1:52" ht="28.5" customHeight="1">
      <c r="A1" s="303" t="s">
        <v>173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5"/>
    </row>
    <row r="2" spans="1:52" ht="15.75" thickBo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8"/>
    </row>
    <row r="3" spans="1:52">
      <c r="A3" s="386" t="s">
        <v>66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AM3" s="385" t="s">
        <v>67</v>
      </c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</row>
    <row r="4" spans="1:52">
      <c r="A4" s="292" t="s">
        <v>170</v>
      </c>
      <c r="B4" s="292"/>
      <c r="C4" s="292"/>
      <c r="D4" s="292"/>
      <c r="E4" s="292"/>
      <c r="F4" s="292"/>
      <c r="G4" s="292"/>
      <c r="H4" s="292"/>
      <c r="I4" s="292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</row>
    <row r="5" spans="1:52">
      <c r="A5" s="292" t="s">
        <v>174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</row>
    <row r="6" spans="1:52">
      <c r="A6" s="157" t="s">
        <v>175</v>
      </c>
      <c r="B6" s="158"/>
      <c r="C6" s="158"/>
      <c r="D6" s="158"/>
      <c r="E6" s="158"/>
      <c r="F6" s="158"/>
      <c r="G6" s="158"/>
      <c r="H6" s="158"/>
      <c r="I6" s="158"/>
      <c r="J6" s="158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</row>
    <row r="7" spans="1:52">
      <c r="A7" s="292"/>
      <c r="B7" s="292"/>
      <c r="C7" s="292"/>
      <c r="D7" s="292"/>
      <c r="E7" s="292"/>
      <c r="F7" s="292"/>
      <c r="G7" s="292"/>
      <c r="H7" s="292"/>
      <c r="I7" s="292"/>
      <c r="J7" s="292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</row>
    <row r="8" spans="1:52"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</row>
    <row r="10" spans="1:52">
      <c r="A10" s="299" t="s">
        <v>252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1">
        <f>Dateneingabe!G21</f>
        <v>0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2"/>
    </row>
    <row r="12" spans="1:52">
      <c r="A12" s="359" t="s">
        <v>251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AR12" s="360">
        <f ca="1">TODAY()</f>
        <v>43200</v>
      </c>
      <c r="AS12" s="360"/>
      <c r="AT12" s="360"/>
      <c r="AU12" s="360"/>
      <c r="AV12" s="360"/>
      <c r="AW12" s="360"/>
      <c r="AX12" s="360"/>
    </row>
    <row r="13" spans="1:52">
      <c r="AY13" s="3"/>
      <c r="AZ13" s="3"/>
    </row>
    <row r="14" spans="1:52">
      <c r="A14" s="294" t="s">
        <v>68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4"/>
      <c r="AZ14" s="4"/>
    </row>
    <row r="15" spans="1:52">
      <c r="A15" s="293" t="s">
        <v>69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3"/>
      <c r="AZ15" s="3"/>
    </row>
    <row r="16" spans="1:52">
      <c r="A16" s="294" t="s">
        <v>257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</row>
    <row r="17" spans="1:53">
      <c r="A17" s="294" t="s">
        <v>176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</row>
    <row r="19" spans="1:53">
      <c r="A19" s="295" t="s">
        <v>70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53">
      <c r="A20" s="297" t="s">
        <v>71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6" t="str">
        <f>" "&amp;Dateneingabe!G13</f>
        <v xml:space="preserve"> </v>
      </c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</row>
    <row r="21" spans="1:53">
      <c r="A21" s="297" t="s">
        <v>72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1" t="str">
        <f>" "&amp;Dateneingabe!G11</f>
        <v xml:space="preserve"> </v>
      </c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</row>
    <row r="22" spans="1:53">
      <c r="A22" s="297" t="s">
        <v>73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6" t="str">
        <f>" "&amp;Dateneingabe!G18</f>
        <v xml:space="preserve"> </v>
      </c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</row>
    <row r="23" spans="1:53">
      <c r="A23" s="297" t="s">
        <v>74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6" t="str">
        <f>" "&amp;Dateneingabe!G12</f>
        <v xml:space="preserve"> </v>
      </c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</row>
    <row r="24" spans="1:53">
      <c r="A24" s="297" t="s">
        <v>258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6" t="str">
        <f>" "&amp;Dateneingabe!G19</f>
        <v xml:space="preserve"> </v>
      </c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</row>
    <row r="25" spans="1:53">
      <c r="A25" s="298" t="s">
        <v>156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4" t="str">
        <f>" "&amp;Dateneingabe!G20</f>
        <v xml:space="preserve"> </v>
      </c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</row>
    <row r="26" spans="1:53">
      <c r="A26" s="298" t="s">
        <v>157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4" t="str">
        <f>" "&amp;Dateneingabe!G17</f>
        <v xml:space="preserve"> </v>
      </c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</row>
    <row r="27" spans="1:53">
      <c r="A27" s="298" t="s">
        <v>158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1" t="str">
        <f>" "&amp;Dateneingabe!G8</f>
        <v xml:space="preserve"> </v>
      </c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</row>
    <row r="28" spans="1:53">
      <c r="A28" s="297" t="s">
        <v>75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358" t="str">
        <f>IF(Dateneingabe!G9="","",Dateneingabe!G9)</f>
        <v/>
      </c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</row>
    <row r="29" spans="1:53">
      <c r="A29" s="298" t="s">
        <v>159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390" t="str">
        <f>" "&amp;Dateneingabe!G10</f>
        <v xml:space="preserve"> </v>
      </c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</row>
    <row r="30" spans="1:5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83"/>
      <c r="O30" s="88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7"/>
    </row>
    <row r="31" spans="1:53">
      <c r="A31" s="295" t="s">
        <v>76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62" t="s">
        <v>79</v>
      </c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10"/>
      <c r="AV31" s="10"/>
      <c r="AW31" s="10"/>
      <c r="AX31" s="10"/>
      <c r="AY31" s="16"/>
    </row>
    <row r="32" spans="1:53">
      <c r="A32" s="354" t="s">
        <v>77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297" t="str">
        <f>" "&amp;Dateneingabe!C24&amp;" "&amp;Dateneingabe!C25</f>
        <v xml:space="preserve">  </v>
      </c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357" t="s">
        <v>80</v>
      </c>
      <c r="AI32" s="357"/>
      <c r="AJ32" s="357"/>
      <c r="AK32" s="357"/>
      <c r="AL32" s="357"/>
      <c r="AM32" s="357"/>
      <c r="AN32" s="357"/>
      <c r="AO32" s="17" t="s">
        <v>249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8"/>
      <c r="BA32" s="18"/>
    </row>
    <row r="33" spans="1:51">
      <c r="A33" s="361" t="s">
        <v>104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297" t="str">
        <f>" "&amp;Dateneingabe!C28</f>
        <v xml:space="preserve"> </v>
      </c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357" t="s">
        <v>81</v>
      </c>
      <c r="AI33" s="357"/>
      <c r="AJ33" s="357"/>
      <c r="AK33" s="357"/>
      <c r="AL33" s="357"/>
      <c r="AM33" s="357"/>
      <c r="AN33" s="357"/>
      <c r="AO33" s="389" t="s">
        <v>250</v>
      </c>
      <c r="AP33" s="389"/>
      <c r="AQ33" s="389"/>
      <c r="AR33" s="389"/>
      <c r="AS33" s="389"/>
      <c r="AT33" s="389"/>
      <c r="AU33" s="389"/>
      <c r="AV33" s="389"/>
      <c r="AW33" s="389"/>
      <c r="AX33" s="389"/>
      <c r="AY33" s="16"/>
    </row>
    <row r="34" spans="1:51">
      <c r="A34" s="354" t="s">
        <v>78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297" t="str">
        <f>" "&amp;Dateneingabe!C26&amp;" "&amp;Dateneingabe!C27</f>
        <v xml:space="preserve">  </v>
      </c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357" t="s">
        <v>82</v>
      </c>
      <c r="AI34" s="357"/>
      <c r="AJ34" s="357"/>
      <c r="AK34" s="357"/>
      <c r="AL34" s="357"/>
      <c r="AM34" s="357"/>
      <c r="AN34" s="357"/>
      <c r="AO34" s="388" t="str">
        <f>" "&amp;Regelungszeit!A8</f>
        <v xml:space="preserve"> KWH Netz GmbH</v>
      </c>
      <c r="AP34" s="388"/>
      <c r="AQ34" s="388"/>
      <c r="AR34" s="388"/>
      <c r="AS34" s="388"/>
      <c r="AT34" s="388"/>
      <c r="AU34" s="388"/>
      <c r="AV34" s="388"/>
      <c r="AW34" s="388"/>
      <c r="AX34" s="388"/>
      <c r="AY34" s="91"/>
    </row>
    <row r="35" spans="1:51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>
      <c r="A37" s="296" t="s">
        <v>83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393" t="str">
        <f>Regelungszeit!J15</f>
        <v/>
      </c>
      <c r="O37" s="393"/>
      <c r="P37" s="393"/>
      <c r="Q37" s="393"/>
      <c r="R37" s="393"/>
      <c r="S37" s="393"/>
      <c r="T37" s="393"/>
      <c r="U37" s="393"/>
      <c r="V37" s="393"/>
      <c r="W37" s="394" t="s">
        <v>84</v>
      </c>
      <c r="X37" s="394"/>
      <c r="Y37" s="395" t="e">
        <f>Regelungszeit!F27</f>
        <v>#N/A</v>
      </c>
      <c r="Z37" s="395"/>
      <c r="AA37" s="395"/>
      <c r="AB37" s="395"/>
      <c r="AC37" s="395"/>
      <c r="AD37" s="395"/>
      <c r="AE37" s="395"/>
      <c r="AF37" s="395"/>
      <c r="AG37" s="395"/>
      <c r="AH37" s="5" t="s">
        <v>85</v>
      </c>
    </row>
    <row r="39" spans="1:51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75" t="s">
        <v>105</v>
      </c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60"/>
      <c r="AK39" s="160"/>
      <c r="AL39" s="160"/>
      <c r="AM39" s="160"/>
      <c r="AN39" s="160"/>
      <c r="AO39" s="160"/>
      <c r="AP39" s="160"/>
      <c r="AQ39" s="160"/>
      <c r="AR39" s="161" t="s">
        <v>86</v>
      </c>
      <c r="AS39" s="355" t="s">
        <v>100</v>
      </c>
      <c r="AT39" s="356"/>
      <c r="AU39" s="356"/>
      <c r="AV39" s="356"/>
      <c r="AW39" s="356"/>
      <c r="AX39" s="356"/>
    </row>
    <row r="40" spans="1:51" ht="15.75" thickBot="1">
      <c r="A40" s="387" t="s">
        <v>87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6"/>
      <c r="P40" s="6"/>
      <c r="Q40" s="6"/>
      <c r="R40" s="6"/>
      <c r="S40" s="6"/>
      <c r="T40" s="6"/>
      <c r="U40" s="7"/>
      <c r="V40" s="6"/>
      <c r="W40" s="6"/>
      <c r="X40" s="6"/>
      <c r="Y40" s="6"/>
      <c r="Z40" s="352">
        <f>IF(Zeitreihe!O14="","",Zeitreihe!O14)</f>
        <v>0</v>
      </c>
      <c r="AA40" s="352"/>
      <c r="AB40" s="352"/>
      <c r="AC40" s="352"/>
      <c r="AD40" s="352"/>
      <c r="AE40" s="352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8" t="s">
        <v>86</v>
      </c>
      <c r="AS40" s="350" t="str">
        <f>Zeitreihe!R14</f>
        <v/>
      </c>
      <c r="AT40" s="350"/>
      <c r="AU40" s="350"/>
      <c r="AV40" s="350"/>
      <c r="AW40" s="350"/>
      <c r="AX40" s="350"/>
    </row>
    <row r="41" spans="1:51">
      <c r="A41" s="297" t="s">
        <v>88</v>
      </c>
      <c r="B41" s="297"/>
      <c r="C41" s="297"/>
      <c r="D41" s="297"/>
      <c r="E41" s="297"/>
      <c r="F41" s="297"/>
      <c r="G41" s="297"/>
      <c r="H41" s="297"/>
      <c r="I41" s="297"/>
      <c r="J41" s="297"/>
      <c r="AF41" s="9"/>
      <c r="AR41" s="10"/>
      <c r="AS41" s="351" t="str">
        <f>AS40</f>
        <v/>
      </c>
      <c r="AT41" s="351"/>
      <c r="AU41" s="351"/>
      <c r="AV41" s="351"/>
      <c r="AW41" s="351"/>
      <c r="AX41" s="351"/>
    </row>
    <row r="42" spans="1:51">
      <c r="A42" t="s">
        <v>223</v>
      </c>
      <c r="V42" s="11"/>
      <c r="W42" s="11"/>
      <c r="X42" s="11"/>
      <c r="Y42" s="11"/>
      <c r="Z42" s="11"/>
      <c r="AA42" s="11"/>
    </row>
    <row r="44" spans="1:51">
      <c r="A44" s="392" t="s">
        <v>89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51" t="str">
        <f>AS41</f>
        <v/>
      </c>
      <c r="W44" s="351"/>
      <c r="X44" s="351"/>
      <c r="Y44" s="351"/>
      <c r="Z44" s="351"/>
      <c r="AA44" s="351"/>
      <c r="AB44" s="294" t="s">
        <v>90</v>
      </c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</row>
    <row r="45" spans="1:51">
      <c r="A45" t="s">
        <v>91</v>
      </c>
      <c r="B45" s="12"/>
      <c r="C45" s="5"/>
      <c r="D45" s="5"/>
      <c r="E45" s="5"/>
      <c r="F45" s="5"/>
      <c r="G45" s="5"/>
    </row>
    <row r="47" spans="1:51">
      <c r="A47" s="13" t="s">
        <v>92</v>
      </c>
      <c r="B47" s="5"/>
    </row>
    <row r="48" spans="1:51">
      <c r="A48" s="296" t="s">
        <v>93</v>
      </c>
      <c r="B48" s="296"/>
      <c r="C48" s="296"/>
      <c r="D48" s="296"/>
      <c r="E48" s="296"/>
      <c r="F48" s="296"/>
      <c r="G48" s="296"/>
      <c r="H48" s="296"/>
      <c r="I48" s="296"/>
      <c r="J48" s="296" t="str">
        <f>" "&amp;Dateneingabe!C17</f>
        <v xml:space="preserve"> </v>
      </c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10"/>
    </row>
    <row r="49" spans="1:52">
      <c r="A49" s="296" t="s">
        <v>94</v>
      </c>
      <c r="B49" s="296"/>
      <c r="C49" s="296"/>
      <c r="D49" s="296"/>
      <c r="E49" s="296"/>
      <c r="F49" s="296"/>
      <c r="G49" s="296"/>
      <c r="H49" s="296"/>
      <c r="I49" s="296"/>
      <c r="J49" s="296" t="str">
        <f>" "&amp;Dateneingabe!C18</f>
        <v xml:space="preserve"> </v>
      </c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10"/>
    </row>
    <row r="50" spans="1:52">
      <c r="A50" s="296" t="s">
        <v>95</v>
      </c>
      <c r="B50" s="296"/>
      <c r="C50" s="296"/>
      <c r="D50" s="296"/>
      <c r="E50" s="296"/>
      <c r="F50" s="296"/>
      <c r="G50" s="296"/>
      <c r="H50" s="296"/>
      <c r="I50" s="296"/>
      <c r="J50" s="296" t="str">
        <f>" "&amp;Dateneingabe!C19</f>
        <v xml:space="preserve"> </v>
      </c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10"/>
    </row>
    <row r="51" spans="1:52">
      <c r="A51" s="296" t="s">
        <v>96</v>
      </c>
      <c r="B51" s="296"/>
      <c r="C51" s="296"/>
      <c r="D51" s="296"/>
      <c r="E51" s="296"/>
      <c r="F51" s="296"/>
      <c r="G51" s="296"/>
      <c r="H51" s="296"/>
      <c r="I51" s="296"/>
      <c r="J51" s="296" t="str">
        <f>" "&amp;Dateneingabe!C20</f>
        <v xml:space="preserve"> </v>
      </c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10"/>
    </row>
    <row r="52" spans="1:52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</row>
    <row r="53" spans="1:52" ht="15.75" thickBot="1">
      <c r="A53" t="s">
        <v>146</v>
      </c>
      <c r="AY53" s="14"/>
      <c r="AZ53" s="14"/>
    </row>
    <row r="54" spans="1:52" ht="15" customHeight="1">
      <c r="A54" s="347" t="s">
        <v>97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 t="s">
        <v>97</v>
      </c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8"/>
      <c r="AY54" s="14"/>
      <c r="AZ54" s="14"/>
    </row>
    <row r="55" spans="1:52" ht="15" customHeight="1" thickBot="1">
      <c r="A55" s="353" t="s">
        <v>98</v>
      </c>
      <c r="B55" s="344"/>
      <c r="C55" s="344"/>
      <c r="D55" s="344"/>
      <c r="E55" s="344"/>
      <c r="F55" s="344"/>
      <c r="G55" s="344"/>
      <c r="H55" s="335" t="s">
        <v>99</v>
      </c>
      <c r="I55" s="335"/>
      <c r="J55" s="335"/>
      <c r="K55" s="335"/>
      <c r="L55" s="335" t="s">
        <v>9</v>
      </c>
      <c r="M55" s="335"/>
      <c r="N55" s="335"/>
      <c r="O55" s="335"/>
      <c r="P55" s="335"/>
      <c r="Q55" s="335"/>
      <c r="R55" s="335" t="s">
        <v>47</v>
      </c>
      <c r="S55" s="335"/>
      <c r="T55" s="335"/>
      <c r="U55" s="335"/>
      <c r="V55" s="335"/>
      <c r="W55" s="335"/>
      <c r="X55" s="335"/>
      <c r="Y55" s="335"/>
      <c r="Z55" s="344" t="s">
        <v>98</v>
      </c>
      <c r="AA55" s="344"/>
      <c r="AB55" s="344"/>
      <c r="AC55" s="344"/>
      <c r="AD55" s="344"/>
      <c r="AE55" s="344"/>
      <c r="AF55" s="344"/>
      <c r="AG55" s="335" t="s">
        <v>99</v>
      </c>
      <c r="AH55" s="335"/>
      <c r="AI55" s="335"/>
      <c r="AJ55" s="335"/>
      <c r="AK55" s="335" t="s">
        <v>9</v>
      </c>
      <c r="AL55" s="335"/>
      <c r="AM55" s="335"/>
      <c r="AN55" s="335"/>
      <c r="AO55" s="335"/>
      <c r="AP55" s="335"/>
      <c r="AQ55" s="335" t="s">
        <v>47</v>
      </c>
      <c r="AR55" s="335"/>
      <c r="AS55" s="335"/>
      <c r="AT55" s="335"/>
      <c r="AU55" s="335"/>
      <c r="AV55" s="335"/>
      <c r="AW55" s="335"/>
      <c r="AX55" s="336"/>
    </row>
    <row r="56" spans="1:52" ht="15" customHeight="1">
      <c r="A56" s="349" t="str">
        <f>Zeitreihe!C15</f>
        <v/>
      </c>
      <c r="B56" s="310"/>
      <c r="C56" s="310"/>
      <c r="D56" s="310"/>
      <c r="E56" s="310"/>
      <c r="F56" s="310"/>
      <c r="G56" s="311"/>
      <c r="H56" s="337" t="str">
        <f>Zeitreihe!D15</f>
        <v/>
      </c>
      <c r="I56" s="338"/>
      <c r="J56" s="338"/>
      <c r="K56" s="338"/>
      <c r="L56" s="339" t="str">
        <f>IF(Zeitreihe!E15="","",Zeitreihe!E15)</f>
        <v/>
      </c>
      <c r="M56" s="339"/>
      <c r="N56" s="339"/>
      <c r="O56" s="339"/>
      <c r="P56" s="339"/>
      <c r="Q56" s="339"/>
      <c r="R56" s="340">
        <f>Zeitreihe!R15</f>
        <v>0</v>
      </c>
      <c r="S56" s="341"/>
      <c r="T56" s="341"/>
      <c r="U56" s="341"/>
      <c r="V56" s="341"/>
      <c r="W56" s="341"/>
      <c r="X56" s="341"/>
      <c r="Y56" s="342"/>
      <c r="Z56" s="309" t="e">
        <f>Zeitreihe!C62</f>
        <v>#N/A</v>
      </c>
      <c r="AA56" s="310"/>
      <c r="AB56" s="310"/>
      <c r="AC56" s="310"/>
      <c r="AD56" s="310"/>
      <c r="AE56" s="310"/>
      <c r="AF56" s="311"/>
      <c r="AG56" s="337" t="e">
        <f>Zeitreihe!D62</f>
        <v>#N/A</v>
      </c>
      <c r="AH56" s="338"/>
      <c r="AI56" s="338"/>
      <c r="AJ56" s="338"/>
      <c r="AK56" s="339" t="str">
        <f>IF(Zeitreihe!E62="","",Zeitreihe!E62)</f>
        <v/>
      </c>
      <c r="AL56" s="339"/>
      <c r="AM56" s="339"/>
      <c r="AN56" s="339"/>
      <c r="AO56" s="339"/>
      <c r="AP56" s="339"/>
      <c r="AQ56" s="340" t="e">
        <f>Zeitreihe!R62</f>
        <v>#N/A</v>
      </c>
      <c r="AR56" s="341"/>
      <c r="AS56" s="341"/>
      <c r="AT56" s="341"/>
      <c r="AU56" s="341"/>
      <c r="AV56" s="341"/>
      <c r="AW56" s="341"/>
      <c r="AX56" s="342"/>
    </row>
    <row r="57" spans="1:52" ht="15" customHeight="1">
      <c r="A57" s="349" t="str">
        <f>Zeitreihe!C16</f>
        <v/>
      </c>
      <c r="B57" s="310"/>
      <c r="C57" s="310"/>
      <c r="D57" s="310"/>
      <c r="E57" s="310"/>
      <c r="F57" s="310"/>
      <c r="G57" s="311"/>
      <c r="H57" s="318" t="str">
        <f>Zeitreihe!D16</f>
        <v/>
      </c>
      <c r="I57" s="319"/>
      <c r="J57" s="319"/>
      <c r="K57" s="319"/>
      <c r="L57" s="320" t="str">
        <f>IF(Zeitreihe!E16="","",Zeitreihe!E16)</f>
        <v/>
      </c>
      <c r="M57" s="320"/>
      <c r="N57" s="320"/>
      <c r="O57" s="320"/>
      <c r="P57" s="320"/>
      <c r="Q57" s="320"/>
      <c r="R57" s="321" t="str">
        <f>Zeitreihe!R16</f>
        <v/>
      </c>
      <c r="S57" s="322"/>
      <c r="T57" s="322"/>
      <c r="U57" s="322"/>
      <c r="V57" s="322"/>
      <c r="W57" s="322"/>
      <c r="X57" s="322"/>
      <c r="Y57" s="323"/>
      <c r="Z57" s="309" t="e">
        <f>Zeitreihe!C63</f>
        <v>#N/A</v>
      </c>
      <c r="AA57" s="310"/>
      <c r="AB57" s="310"/>
      <c r="AC57" s="310"/>
      <c r="AD57" s="310"/>
      <c r="AE57" s="310"/>
      <c r="AF57" s="311"/>
      <c r="AG57" s="318" t="e">
        <f>Zeitreihe!D63</f>
        <v>#N/A</v>
      </c>
      <c r="AH57" s="319"/>
      <c r="AI57" s="319"/>
      <c r="AJ57" s="319"/>
      <c r="AK57" s="320" t="str">
        <f>IF(Zeitreihe!E63="","",Zeitreihe!E63)</f>
        <v/>
      </c>
      <c r="AL57" s="320"/>
      <c r="AM57" s="320"/>
      <c r="AN57" s="320"/>
      <c r="AO57" s="320"/>
      <c r="AP57" s="320"/>
      <c r="AQ57" s="321" t="e">
        <f>Zeitreihe!R63</f>
        <v>#N/A</v>
      </c>
      <c r="AR57" s="322"/>
      <c r="AS57" s="322"/>
      <c r="AT57" s="322"/>
      <c r="AU57" s="322"/>
      <c r="AV57" s="322"/>
      <c r="AW57" s="322"/>
      <c r="AX57" s="323"/>
    </row>
    <row r="58" spans="1:52" ht="15" customHeight="1">
      <c r="A58" s="349" t="e">
        <f>Zeitreihe!C17</f>
        <v>#N/A</v>
      </c>
      <c r="B58" s="310"/>
      <c r="C58" s="310"/>
      <c r="D58" s="310"/>
      <c r="E58" s="310"/>
      <c r="F58" s="310"/>
      <c r="G58" s="311"/>
      <c r="H58" s="318" t="e">
        <f>Zeitreihe!D17</f>
        <v>#N/A</v>
      </c>
      <c r="I58" s="319"/>
      <c r="J58" s="319"/>
      <c r="K58" s="319"/>
      <c r="L58" s="320" t="str">
        <f>IF(Zeitreihe!E17="","",Zeitreihe!E17)</f>
        <v/>
      </c>
      <c r="M58" s="320"/>
      <c r="N58" s="320"/>
      <c r="O58" s="320"/>
      <c r="P58" s="320"/>
      <c r="Q58" s="320"/>
      <c r="R58" s="321" t="e">
        <f>Zeitreihe!R17</f>
        <v>#N/A</v>
      </c>
      <c r="S58" s="322"/>
      <c r="T58" s="322"/>
      <c r="U58" s="322"/>
      <c r="V58" s="322"/>
      <c r="W58" s="322"/>
      <c r="X58" s="322"/>
      <c r="Y58" s="323"/>
      <c r="Z58" s="309" t="e">
        <f>Zeitreihe!C64</f>
        <v>#N/A</v>
      </c>
      <c r="AA58" s="310"/>
      <c r="AB58" s="310"/>
      <c r="AC58" s="310"/>
      <c r="AD58" s="310"/>
      <c r="AE58" s="310"/>
      <c r="AF58" s="311"/>
      <c r="AG58" s="318" t="e">
        <f>Zeitreihe!D64</f>
        <v>#N/A</v>
      </c>
      <c r="AH58" s="319"/>
      <c r="AI58" s="319"/>
      <c r="AJ58" s="319"/>
      <c r="AK58" s="320" t="str">
        <f>IF(Zeitreihe!E64="","",Zeitreihe!E64)</f>
        <v/>
      </c>
      <c r="AL58" s="320"/>
      <c r="AM58" s="320"/>
      <c r="AN58" s="320"/>
      <c r="AO58" s="320"/>
      <c r="AP58" s="320"/>
      <c r="AQ58" s="321" t="e">
        <f>Zeitreihe!R64</f>
        <v>#N/A</v>
      </c>
      <c r="AR58" s="322"/>
      <c r="AS58" s="322"/>
      <c r="AT58" s="322"/>
      <c r="AU58" s="322"/>
      <c r="AV58" s="322"/>
      <c r="AW58" s="322"/>
      <c r="AX58" s="323"/>
    </row>
    <row r="59" spans="1:52" ht="15" customHeight="1">
      <c r="A59" s="349" t="e">
        <f>Zeitreihe!C18</f>
        <v>#N/A</v>
      </c>
      <c r="B59" s="310"/>
      <c r="C59" s="310"/>
      <c r="D59" s="310"/>
      <c r="E59" s="310"/>
      <c r="F59" s="310"/>
      <c r="G59" s="311"/>
      <c r="H59" s="318" t="e">
        <f>Zeitreihe!D18</f>
        <v>#N/A</v>
      </c>
      <c r="I59" s="319"/>
      <c r="J59" s="319"/>
      <c r="K59" s="319"/>
      <c r="L59" s="320" t="str">
        <f>IF(Zeitreihe!E18="","",Zeitreihe!E18)</f>
        <v/>
      </c>
      <c r="M59" s="320"/>
      <c r="N59" s="320"/>
      <c r="O59" s="320"/>
      <c r="P59" s="320"/>
      <c r="Q59" s="320"/>
      <c r="R59" s="321" t="e">
        <f>Zeitreihe!R18</f>
        <v>#N/A</v>
      </c>
      <c r="S59" s="322"/>
      <c r="T59" s="322"/>
      <c r="U59" s="322"/>
      <c r="V59" s="322"/>
      <c r="W59" s="322"/>
      <c r="X59" s="322"/>
      <c r="Y59" s="323"/>
      <c r="Z59" s="309" t="e">
        <f>Zeitreihe!C65</f>
        <v>#N/A</v>
      </c>
      <c r="AA59" s="310"/>
      <c r="AB59" s="310"/>
      <c r="AC59" s="310"/>
      <c r="AD59" s="310"/>
      <c r="AE59" s="310"/>
      <c r="AF59" s="311"/>
      <c r="AG59" s="318" t="e">
        <f>Zeitreihe!D65</f>
        <v>#N/A</v>
      </c>
      <c r="AH59" s="319"/>
      <c r="AI59" s="319"/>
      <c r="AJ59" s="319"/>
      <c r="AK59" s="320" t="str">
        <f>IF(Zeitreihe!E65="","",Zeitreihe!E65)</f>
        <v/>
      </c>
      <c r="AL59" s="320"/>
      <c r="AM59" s="320"/>
      <c r="AN59" s="320"/>
      <c r="AO59" s="320"/>
      <c r="AP59" s="320"/>
      <c r="AQ59" s="321" t="e">
        <f>Zeitreihe!R65</f>
        <v>#N/A</v>
      </c>
      <c r="AR59" s="322"/>
      <c r="AS59" s="322"/>
      <c r="AT59" s="322"/>
      <c r="AU59" s="322"/>
      <c r="AV59" s="322"/>
      <c r="AW59" s="322"/>
      <c r="AX59" s="323"/>
    </row>
    <row r="60" spans="1:52" ht="15" customHeight="1">
      <c r="A60" s="349" t="e">
        <f>Zeitreihe!C19</f>
        <v>#N/A</v>
      </c>
      <c r="B60" s="310"/>
      <c r="C60" s="310"/>
      <c r="D60" s="310"/>
      <c r="E60" s="310"/>
      <c r="F60" s="310"/>
      <c r="G60" s="311"/>
      <c r="H60" s="318" t="e">
        <f>Zeitreihe!D19</f>
        <v>#N/A</v>
      </c>
      <c r="I60" s="319"/>
      <c r="J60" s="319"/>
      <c r="K60" s="319"/>
      <c r="L60" s="320" t="str">
        <f>IF(Zeitreihe!E19="","",Zeitreihe!E19)</f>
        <v/>
      </c>
      <c r="M60" s="320"/>
      <c r="N60" s="320"/>
      <c r="O60" s="320"/>
      <c r="P60" s="320"/>
      <c r="Q60" s="320"/>
      <c r="R60" s="321" t="e">
        <f>Zeitreihe!R19</f>
        <v>#N/A</v>
      </c>
      <c r="S60" s="322"/>
      <c r="T60" s="322"/>
      <c r="U60" s="322"/>
      <c r="V60" s="322"/>
      <c r="W60" s="322"/>
      <c r="X60" s="322"/>
      <c r="Y60" s="323"/>
      <c r="Z60" s="309" t="e">
        <f>Zeitreihe!C66</f>
        <v>#N/A</v>
      </c>
      <c r="AA60" s="310"/>
      <c r="AB60" s="310"/>
      <c r="AC60" s="310"/>
      <c r="AD60" s="310"/>
      <c r="AE60" s="310"/>
      <c r="AF60" s="311"/>
      <c r="AG60" s="318" t="e">
        <f>Zeitreihe!D66</f>
        <v>#N/A</v>
      </c>
      <c r="AH60" s="319"/>
      <c r="AI60" s="319"/>
      <c r="AJ60" s="319"/>
      <c r="AK60" s="320" t="str">
        <f>IF(Zeitreihe!E66="","",Zeitreihe!E66)</f>
        <v/>
      </c>
      <c r="AL60" s="320"/>
      <c r="AM60" s="320"/>
      <c r="AN60" s="320"/>
      <c r="AO60" s="320"/>
      <c r="AP60" s="320"/>
      <c r="AQ60" s="321" t="e">
        <f>Zeitreihe!R66</f>
        <v>#N/A</v>
      </c>
      <c r="AR60" s="322"/>
      <c r="AS60" s="322"/>
      <c r="AT60" s="322"/>
      <c r="AU60" s="322"/>
      <c r="AV60" s="322"/>
      <c r="AW60" s="322"/>
      <c r="AX60" s="323"/>
    </row>
    <row r="61" spans="1:52" ht="15" customHeight="1">
      <c r="A61" s="349" t="e">
        <f>Zeitreihe!C20</f>
        <v>#N/A</v>
      </c>
      <c r="B61" s="310"/>
      <c r="C61" s="310"/>
      <c r="D61" s="310"/>
      <c r="E61" s="310"/>
      <c r="F61" s="310"/>
      <c r="G61" s="311"/>
      <c r="H61" s="318" t="e">
        <f>Zeitreihe!D20</f>
        <v>#N/A</v>
      </c>
      <c r="I61" s="319"/>
      <c r="J61" s="319"/>
      <c r="K61" s="319"/>
      <c r="L61" s="320" t="str">
        <f>IF(Zeitreihe!E20="","",Zeitreihe!E20)</f>
        <v/>
      </c>
      <c r="M61" s="320"/>
      <c r="N61" s="320"/>
      <c r="O61" s="320"/>
      <c r="P61" s="320"/>
      <c r="Q61" s="320"/>
      <c r="R61" s="321" t="e">
        <f>Zeitreihe!R20</f>
        <v>#N/A</v>
      </c>
      <c r="S61" s="322"/>
      <c r="T61" s="322"/>
      <c r="U61" s="322"/>
      <c r="V61" s="322"/>
      <c r="W61" s="322"/>
      <c r="X61" s="322"/>
      <c r="Y61" s="323"/>
      <c r="Z61" s="309" t="e">
        <f>Zeitreihe!C67</f>
        <v>#N/A</v>
      </c>
      <c r="AA61" s="310"/>
      <c r="AB61" s="310"/>
      <c r="AC61" s="310"/>
      <c r="AD61" s="310"/>
      <c r="AE61" s="310"/>
      <c r="AF61" s="311"/>
      <c r="AG61" s="318" t="e">
        <f>Zeitreihe!D67</f>
        <v>#N/A</v>
      </c>
      <c r="AH61" s="319"/>
      <c r="AI61" s="319"/>
      <c r="AJ61" s="319"/>
      <c r="AK61" s="320" t="str">
        <f>IF(Zeitreihe!E67="","",Zeitreihe!E67)</f>
        <v/>
      </c>
      <c r="AL61" s="320"/>
      <c r="AM61" s="320"/>
      <c r="AN61" s="320"/>
      <c r="AO61" s="320"/>
      <c r="AP61" s="320"/>
      <c r="AQ61" s="321" t="e">
        <f>Zeitreihe!R67</f>
        <v>#N/A</v>
      </c>
      <c r="AR61" s="322"/>
      <c r="AS61" s="322"/>
      <c r="AT61" s="322"/>
      <c r="AU61" s="322"/>
      <c r="AV61" s="322"/>
      <c r="AW61" s="322"/>
      <c r="AX61" s="323"/>
    </row>
    <row r="62" spans="1:52" ht="15" customHeight="1">
      <c r="A62" s="349" t="e">
        <f>Zeitreihe!C21</f>
        <v>#N/A</v>
      </c>
      <c r="B62" s="310"/>
      <c r="C62" s="310"/>
      <c r="D62" s="310"/>
      <c r="E62" s="310"/>
      <c r="F62" s="310"/>
      <c r="G62" s="311"/>
      <c r="H62" s="318" t="e">
        <f>Zeitreihe!D21</f>
        <v>#N/A</v>
      </c>
      <c r="I62" s="319"/>
      <c r="J62" s="319"/>
      <c r="K62" s="319"/>
      <c r="L62" s="320" t="str">
        <f>IF(Zeitreihe!E21="","",Zeitreihe!E21)</f>
        <v/>
      </c>
      <c r="M62" s="320"/>
      <c r="N62" s="320"/>
      <c r="O62" s="320"/>
      <c r="P62" s="320"/>
      <c r="Q62" s="320"/>
      <c r="R62" s="321" t="e">
        <f>Zeitreihe!R21</f>
        <v>#N/A</v>
      </c>
      <c r="S62" s="322"/>
      <c r="T62" s="322"/>
      <c r="U62" s="322"/>
      <c r="V62" s="322"/>
      <c r="W62" s="322"/>
      <c r="X62" s="322"/>
      <c r="Y62" s="323"/>
      <c r="Z62" s="309" t="e">
        <f>Zeitreihe!C68</f>
        <v>#N/A</v>
      </c>
      <c r="AA62" s="310"/>
      <c r="AB62" s="310"/>
      <c r="AC62" s="310"/>
      <c r="AD62" s="310"/>
      <c r="AE62" s="310"/>
      <c r="AF62" s="311"/>
      <c r="AG62" s="318" t="e">
        <f>Zeitreihe!D68</f>
        <v>#N/A</v>
      </c>
      <c r="AH62" s="319"/>
      <c r="AI62" s="319"/>
      <c r="AJ62" s="319"/>
      <c r="AK62" s="320" t="str">
        <f>IF(Zeitreihe!E68="","",Zeitreihe!E68)</f>
        <v/>
      </c>
      <c r="AL62" s="320"/>
      <c r="AM62" s="320"/>
      <c r="AN62" s="320"/>
      <c r="AO62" s="320"/>
      <c r="AP62" s="320"/>
      <c r="AQ62" s="321" t="e">
        <f>Zeitreihe!R68</f>
        <v>#N/A</v>
      </c>
      <c r="AR62" s="322"/>
      <c r="AS62" s="322"/>
      <c r="AT62" s="322"/>
      <c r="AU62" s="322"/>
      <c r="AV62" s="322"/>
      <c r="AW62" s="322"/>
      <c r="AX62" s="323"/>
    </row>
    <row r="63" spans="1:52" ht="15" customHeight="1">
      <c r="A63" s="349" t="e">
        <f>Zeitreihe!C22</f>
        <v>#N/A</v>
      </c>
      <c r="B63" s="310"/>
      <c r="C63" s="310"/>
      <c r="D63" s="310"/>
      <c r="E63" s="310"/>
      <c r="F63" s="310"/>
      <c r="G63" s="311"/>
      <c r="H63" s="318" t="e">
        <f>Zeitreihe!D22</f>
        <v>#N/A</v>
      </c>
      <c r="I63" s="319"/>
      <c r="J63" s="319"/>
      <c r="K63" s="319"/>
      <c r="L63" s="320" t="str">
        <f>IF(Zeitreihe!E22="","",Zeitreihe!E22)</f>
        <v/>
      </c>
      <c r="M63" s="320"/>
      <c r="N63" s="320"/>
      <c r="O63" s="320"/>
      <c r="P63" s="320"/>
      <c r="Q63" s="320"/>
      <c r="R63" s="321" t="e">
        <f>Zeitreihe!R22</f>
        <v>#N/A</v>
      </c>
      <c r="S63" s="322"/>
      <c r="T63" s="322"/>
      <c r="U63" s="322"/>
      <c r="V63" s="322"/>
      <c r="W63" s="322"/>
      <c r="X63" s="322"/>
      <c r="Y63" s="323"/>
      <c r="Z63" s="309" t="e">
        <f>Zeitreihe!C69</f>
        <v>#N/A</v>
      </c>
      <c r="AA63" s="310"/>
      <c r="AB63" s="310"/>
      <c r="AC63" s="310"/>
      <c r="AD63" s="310"/>
      <c r="AE63" s="310"/>
      <c r="AF63" s="311"/>
      <c r="AG63" s="318" t="e">
        <f>Zeitreihe!D69</f>
        <v>#N/A</v>
      </c>
      <c r="AH63" s="319"/>
      <c r="AI63" s="319"/>
      <c r="AJ63" s="319"/>
      <c r="AK63" s="320" t="str">
        <f>IF(Zeitreihe!E69="","",Zeitreihe!E69)</f>
        <v/>
      </c>
      <c r="AL63" s="320"/>
      <c r="AM63" s="320"/>
      <c r="AN63" s="320"/>
      <c r="AO63" s="320"/>
      <c r="AP63" s="320"/>
      <c r="AQ63" s="321" t="e">
        <f>Zeitreihe!R69</f>
        <v>#N/A</v>
      </c>
      <c r="AR63" s="322"/>
      <c r="AS63" s="322"/>
      <c r="AT63" s="322"/>
      <c r="AU63" s="322"/>
      <c r="AV63" s="322"/>
      <c r="AW63" s="322"/>
      <c r="AX63" s="323"/>
    </row>
    <row r="64" spans="1:52" ht="15" customHeight="1">
      <c r="A64" s="349" t="e">
        <f>Zeitreihe!C23</f>
        <v>#N/A</v>
      </c>
      <c r="B64" s="310"/>
      <c r="C64" s="310"/>
      <c r="D64" s="310"/>
      <c r="E64" s="310"/>
      <c r="F64" s="310"/>
      <c r="G64" s="311"/>
      <c r="H64" s="318" t="e">
        <f>Zeitreihe!D23</f>
        <v>#N/A</v>
      </c>
      <c r="I64" s="319"/>
      <c r="J64" s="319"/>
      <c r="K64" s="319"/>
      <c r="L64" s="320" t="str">
        <f>IF(Zeitreihe!E23="","",Zeitreihe!E23)</f>
        <v/>
      </c>
      <c r="M64" s="320"/>
      <c r="N64" s="320"/>
      <c r="O64" s="320"/>
      <c r="P64" s="320"/>
      <c r="Q64" s="320"/>
      <c r="R64" s="321" t="e">
        <f>Zeitreihe!R23</f>
        <v>#N/A</v>
      </c>
      <c r="S64" s="322"/>
      <c r="T64" s="322"/>
      <c r="U64" s="322"/>
      <c r="V64" s="322"/>
      <c r="W64" s="322"/>
      <c r="X64" s="322"/>
      <c r="Y64" s="323"/>
      <c r="Z64" s="309" t="e">
        <f>Zeitreihe!C70</f>
        <v>#N/A</v>
      </c>
      <c r="AA64" s="310"/>
      <c r="AB64" s="310"/>
      <c r="AC64" s="310"/>
      <c r="AD64" s="310"/>
      <c r="AE64" s="310"/>
      <c r="AF64" s="311"/>
      <c r="AG64" s="318" t="e">
        <f>Zeitreihe!D70</f>
        <v>#N/A</v>
      </c>
      <c r="AH64" s="319"/>
      <c r="AI64" s="319"/>
      <c r="AJ64" s="319"/>
      <c r="AK64" s="320" t="str">
        <f>IF(Zeitreihe!E70="","",Zeitreihe!E70)</f>
        <v/>
      </c>
      <c r="AL64" s="320"/>
      <c r="AM64" s="320"/>
      <c r="AN64" s="320"/>
      <c r="AO64" s="320"/>
      <c r="AP64" s="320"/>
      <c r="AQ64" s="321" t="e">
        <f>Zeitreihe!R70</f>
        <v>#N/A</v>
      </c>
      <c r="AR64" s="322"/>
      <c r="AS64" s="322"/>
      <c r="AT64" s="322"/>
      <c r="AU64" s="322"/>
      <c r="AV64" s="322"/>
      <c r="AW64" s="322"/>
      <c r="AX64" s="323"/>
    </row>
    <row r="65" spans="1:50" ht="15" customHeight="1">
      <c r="A65" s="349" t="e">
        <f>Zeitreihe!C24</f>
        <v>#N/A</v>
      </c>
      <c r="B65" s="310"/>
      <c r="C65" s="310"/>
      <c r="D65" s="310"/>
      <c r="E65" s="310"/>
      <c r="F65" s="310"/>
      <c r="G65" s="311"/>
      <c r="H65" s="318" t="e">
        <f>Zeitreihe!D24</f>
        <v>#N/A</v>
      </c>
      <c r="I65" s="319"/>
      <c r="J65" s="319"/>
      <c r="K65" s="319"/>
      <c r="L65" s="320" t="str">
        <f>IF(Zeitreihe!E24="","",Zeitreihe!E24)</f>
        <v/>
      </c>
      <c r="M65" s="320"/>
      <c r="N65" s="320"/>
      <c r="O65" s="320"/>
      <c r="P65" s="320"/>
      <c r="Q65" s="320"/>
      <c r="R65" s="321" t="e">
        <f>Zeitreihe!R24</f>
        <v>#N/A</v>
      </c>
      <c r="S65" s="322"/>
      <c r="T65" s="322"/>
      <c r="U65" s="322"/>
      <c r="V65" s="322"/>
      <c r="W65" s="322"/>
      <c r="X65" s="322"/>
      <c r="Y65" s="323"/>
      <c r="Z65" s="309" t="e">
        <f>Zeitreihe!C71</f>
        <v>#N/A</v>
      </c>
      <c r="AA65" s="310"/>
      <c r="AB65" s="310"/>
      <c r="AC65" s="310"/>
      <c r="AD65" s="310"/>
      <c r="AE65" s="310"/>
      <c r="AF65" s="311"/>
      <c r="AG65" s="318" t="e">
        <f>Zeitreihe!D71</f>
        <v>#N/A</v>
      </c>
      <c r="AH65" s="319"/>
      <c r="AI65" s="319"/>
      <c r="AJ65" s="319"/>
      <c r="AK65" s="320" t="str">
        <f>IF(Zeitreihe!E71="","",Zeitreihe!E71)</f>
        <v/>
      </c>
      <c r="AL65" s="320"/>
      <c r="AM65" s="320"/>
      <c r="AN65" s="320"/>
      <c r="AO65" s="320"/>
      <c r="AP65" s="320"/>
      <c r="AQ65" s="321" t="e">
        <f>Zeitreihe!R71</f>
        <v>#N/A</v>
      </c>
      <c r="AR65" s="322"/>
      <c r="AS65" s="322"/>
      <c r="AT65" s="322"/>
      <c r="AU65" s="322"/>
      <c r="AV65" s="322"/>
      <c r="AW65" s="322"/>
      <c r="AX65" s="323"/>
    </row>
    <row r="66" spans="1:50" ht="15" customHeight="1">
      <c r="A66" s="349" t="e">
        <f>Zeitreihe!C25</f>
        <v>#N/A</v>
      </c>
      <c r="B66" s="310"/>
      <c r="C66" s="310"/>
      <c r="D66" s="310"/>
      <c r="E66" s="310"/>
      <c r="F66" s="310"/>
      <c r="G66" s="311"/>
      <c r="H66" s="318" t="e">
        <f>Zeitreihe!D25</f>
        <v>#N/A</v>
      </c>
      <c r="I66" s="319"/>
      <c r="J66" s="319"/>
      <c r="K66" s="319"/>
      <c r="L66" s="320" t="str">
        <f>IF(Zeitreihe!E25="","",Zeitreihe!E25)</f>
        <v/>
      </c>
      <c r="M66" s="320"/>
      <c r="N66" s="320"/>
      <c r="O66" s="320"/>
      <c r="P66" s="320"/>
      <c r="Q66" s="320"/>
      <c r="R66" s="321" t="e">
        <f>Zeitreihe!R25</f>
        <v>#N/A</v>
      </c>
      <c r="S66" s="322"/>
      <c r="T66" s="322"/>
      <c r="U66" s="322"/>
      <c r="V66" s="322"/>
      <c r="W66" s="322"/>
      <c r="X66" s="322"/>
      <c r="Y66" s="323"/>
      <c r="Z66" s="309" t="e">
        <f>Zeitreihe!C72</f>
        <v>#N/A</v>
      </c>
      <c r="AA66" s="310"/>
      <c r="AB66" s="310"/>
      <c r="AC66" s="310"/>
      <c r="AD66" s="310"/>
      <c r="AE66" s="310"/>
      <c r="AF66" s="311"/>
      <c r="AG66" s="318" t="e">
        <f>Zeitreihe!D72</f>
        <v>#N/A</v>
      </c>
      <c r="AH66" s="319"/>
      <c r="AI66" s="319"/>
      <c r="AJ66" s="319"/>
      <c r="AK66" s="320" t="str">
        <f>IF(Zeitreihe!E72="","",Zeitreihe!E72)</f>
        <v/>
      </c>
      <c r="AL66" s="320"/>
      <c r="AM66" s="320"/>
      <c r="AN66" s="320"/>
      <c r="AO66" s="320"/>
      <c r="AP66" s="320"/>
      <c r="AQ66" s="321" t="e">
        <f>Zeitreihe!R72</f>
        <v>#N/A</v>
      </c>
      <c r="AR66" s="322"/>
      <c r="AS66" s="322"/>
      <c r="AT66" s="322"/>
      <c r="AU66" s="322"/>
      <c r="AV66" s="322"/>
      <c r="AW66" s="322"/>
      <c r="AX66" s="323"/>
    </row>
    <row r="67" spans="1:50" ht="15" customHeight="1">
      <c r="A67" s="349" t="e">
        <f>Zeitreihe!C26</f>
        <v>#N/A</v>
      </c>
      <c r="B67" s="310"/>
      <c r="C67" s="310"/>
      <c r="D67" s="310"/>
      <c r="E67" s="310"/>
      <c r="F67" s="310"/>
      <c r="G67" s="311"/>
      <c r="H67" s="318" t="e">
        <f>Zeitreihe!D26</f>
        <v>#N/A</v>
      </c>
      <c r="I67" s="319"/>
      <c r="J67" s="319"/>
      <c r="K67" s="319"/>
      <c r="L67" s="320" t="str">
        <f>IF(Zeitreihe!E26="","",Zeitreihe!E26)</f>
        <v/>
      </c>
      <c r="M67" s="320"/>
      <c r="N67" s="320"/>
      <c r="O67" s="320"/>
      <c r="P67" s="320"/>
      <c r="Q67" s="320"/>
      <c r="R67" s="321" t="e">
        <f>Zeitreihe!R26</f>
        <v>#N/A</v>
      </c>
      <c r="S67" s="322"/>
      <c r="T67" s="322"/>
      <c r="U67" s="322"/>
      <c r="V67" s="322"/>
      <c r="W67" s="322"/>
      <c r="X67" s="322"/>
      <c r="Y67" s="323"/>
      <c r="Z67" s="309" t="e">
        <f>Zeitreihe!C73</f>
        <v>#N/A</v>
      </c>
      <c r="AA67" s="310"/>
      <c r="AB67" s="310"/>
      <c r="AC67" s="310"/>
      <c r="AD67" s="310"/>
      <c r="AE67" s="310"/>
      <c r="AF67" s="311"/>
      <c r="AG67" s="318" t="e">
        <f>Zeitreihe!D73</f>
        <v>#N/A</v>
      </c>
      <c r="AH67" s="319"/>
      <c r="AI67" s="319"/>
      <c r="AJ67" s="319"/>
      <c r="AK67" s="320" t="str">
        <f>IF(Zeitreihe!E73="","",Zeitreihe!E73)</f>
        <v/>
      </c>
      <c r="AL67" s="320"/>
      <c r="AM67" s="320"/>
      <c r="AN67" s="320"/>
      <c r="AO67" s="320"/>
      <c r="AP67" s="320"/>
      <c r="AQ67" s="321" t="e">
        <f>Zeitreihe!R73</f>
        <v>#N/A</v>
      </c>
      <c r="AR67" s="322"/>
      <c r="AS67" s="322"/>
      <c r="AT67" s="322"/>
      <c r="AU67" s="322"/>
      <c r="AV67" s="322"/>
      <c r="AW67" s="322"/>
      <c r="AX67" s="323"/>
    </row>
    <row r="68" spans="1:50" ht="15" customHeight="1">
      <c r="A68" s="349" t="e">
        <f>Zeitreihe!C27</f>
        <v>#N/A</v>
      </c>
      <c r="B68" s="310"/>
      <c r="C68" s="310"/>
      <c r="D68" s="310"/>
      <c r="E68" s="310"/>
      <c r="F68" s="310"/>
      <c r="G68" s="311"/>
      <c r="H68" s="318" t="e">
        <f>Zeitreihe!D27</f>
        <v>#N/A</v>
      </c>
      <c r="I68" s="319"/>
      <c r="J68" s="319"/>
      <c r="K68" s="319"/>
      <c r="L68" s="320" t="str">
        <f>IF(Zeitreihe!E27="","",Zeitreihe!E27)</f>
        <v/>
      </c>
      <c r="M68" s="320"/>
      <c r="N68" s="320"/>
      <c r="O68" s="320"/>
      <c r="P68" s="320"/>
      <c r="Q68" s="320"/>
      <c r="R68" s="321" t="e">
        <f>Zeitreihe!R27</f>
        <v>#N/A</v>
      </c>
      <c r="S68" s="322"/>
      <c r="T68" s="322"/>
      <c r="U68" s="322"/>
      <c r="V68" s="322"/>
      <c r="W68" s="322"/>
      <c r="X68" s="322"/>
      <c r="Y68" s="323"/>
      <c r="Z68" s="309" t="e">
        <f>Zeitreihe!C74</f>
        <v>#N/A</v>
      </c>
      <c r="AA68" s="310"/>
      <c r="AB68" s="310"/>
      <c r="AC68" s="310"/>
      <c r="AD68" s="310"/>
      <c r="AE68" s="310"/>
      <c r="AF68" s="311"/>
      <c r="AG68" s="318" t="e">
        <f>Zeitreihe!D74</f>
        <v>#N/A</v>
      </c>
      <c r="AH68" s="319"/>
      <c r="AI68" s="319"/>
      <c r="AJ68" s="319"/>
      <c r="AK68" s="320" t="str">
        <f>IF(Zeitreihe!E74="","",Zeitreihe!E74)</f>
        <v/>
      </c>
      <c r="AL68" s="320"/>
      <c r="AM68" s="320"/>
      <c r="AN68" s="320"/>
      <c r="AO68" s="320"/>
      <c r="AP68" s="320"/>
      <c r="AQ68" s="321" t="e">
        <f>Zeitreihe!R74</f>
        <v>#N/A</v>
      </c>
      <c r="AR68" s="322"/>
      <c r="AS68" s="322"/>
      <c r="AT68" s="322"/>
      <c r="AU68" s="322"/>
      <c r="AV68" s="322"/>
      <c r="AW68" s="322"/>
      <c r="AX68" s="323"/>
    </row>
    <row r="69" spans="1:50" ht="15" customHeight="1">
      <c r="A69" s="349" t="e">
        <f>Zeitreihe!C28</f>
        <v>#N/A</v>
      </c>
      <c r="B69" s="310"/>
      <c r="C69" s="310"/>
      <c r="D69" s="310"/>
      <c r="E69" s="310"/>
      <c r="F69" s="310"/>
      <c r="G69" s="311"/>
      <c r="H69" s="318" t="e">
        <f>Zeitreihe!D28</f>
        <v>#N/A</v>
      </c>
      <c r="I69" s="319"/>
      <c r="J69" s="319"/>
      <c r="K69" s="319"/>
      <c r="L69" s="320" t="str">
        <f>IF(Zeitreihe!E28="","",Zeitreihe!E28)</f>
        <v/>
      </c>
      <c r="M69" s="320"/>
      <c r="N69" s="320"/>
      <c r="O69" s="320"/>
      <c r="P69" s="320"/>
      <c r="Q69" s="320"/>
      <c r="R69" s="321" t="e">
        <f>Zeitreihe!R28</f>
        <v>#N/A</v>
      </c>
      <c r="S69" s="322"/>
      <c r="T69" s="322"/>
      <c r="U69" s="322"/>
      <c r="V69" s="322"/>
      <c r="W69" s="322"/>
      <c r="X69" s="322"/>
      <c r="Y69" s="323"/>
      <c r="Z69" s="309" t="e">
        <f>Zeitreihe!C75</f>
        <v>#N/A</v>
      </c>
      <c r="AA69" s="310"/>
      <c r="AB69" s="310"/>
      <c r="AC69" s="310"/>
      <c r="AD69" s="310"/>
      <c r="AE69" s="310"/>
      <c r="AF69" s="311"/>
      <c r="AG69" s="318" t="e">
        <f>Zeitreihe!D75</f>
        <v>#N/A</v>
      </c>
      <c r="AH69" s="319"/>
      <c r="AI69" s="319"/>
      <c r="AJ69" s="319"/>
      <c r="AK69" s="320" t="str">
        <f>IF(Zeitreihe!E75="","",Zeitreihe!E75)</f>
        <v/>
      </c>
      <c r="AL69" s="320"/>
      <c r="AM69" s="320"/>
      <c r="AN69" s="320"/>
      <c r="AO69" s="320"/>
      <c r="AP69" s="320"/>
      <c r="AQ69" s="321" t="e">
        <f>Zeitreihe!R75</f>
        <v>#N/A</v>
      </c>
      <c r="AR69" s="322"/>
      <c r="AS69" s="322"/>
      <c r="AT69" s="322"/>
      <c r="AU69" s="322"/>
      <c r="AV69" s="322"/>
      <c r="AW69" s="322"/>
      <c r="AX69" s="323"/>
    </row>
    <row r="70" spans="1:50" ht="15" customHeight="1">
      <c r="A70" s="349" t="e">
        <f>Zeitreihe!C29</f>
        <v>#N/A</v>
      </c>
      <c r="B70" s="310"/>
      <c r="C70" s="310"/>
      <c r="D70" s="310"/>
      <c r="E70" s="310"/>
      <c r="F70" s="310"/>
      <c r="G70" s="311"/>
      <c r="H70" s="318" t="e">
        <f>Zeitreihe!D29</f>
        <v>#N/A</v>
      </c>
      <c r="I70" s="319"/>
      <c r="J70" s="319"/>
      <c r="K70" s="319"/>
      <c r="L70" s="320" t="str">
        <f>IF(Zeitreihe!E29="","",Zeitreihe!E29)</f>
        <v/>
      </c>
      <c r="M70" s="320"/>
      <c r="N70" s="320"/>
      <c r="O70" s="320"/>
      <c r="P70" s="320"/>
      <c r="Q70" s="320"/>
      <c r="R70" s="321" t="e">
        <f>Zeitreihe!R29</f>
        <v>#N/A</v>
      </c>
      <c r="S70" s="322"/>
      <c r="T70" s="322"/>
      <c r="U70" s="322"/>
      <c r="V70" s="322"/>
      <c r="W70" s="322"/>
      <c r="X70" s="322"/>
      <c r="Y70" s="323"/>
      <c r="Z70" s="309" t="e">
        <f>Zeitreihe!C76</f>
        <v>#N/A</v>
      </c>
      <c r="AA70" s="310"/>
      <c r="AB70" s="310"/>
      <c r="AC70" s="310"/>
      <c r="AD70" s="310"/>
      <c r="AE70" s="310"/>
      <c r="AF70" s="311"/>
      <c r="AG70" s="318" t="e">
        <f>Zeitreihe!D76</f>
        <v>#N/A</v>
      </c>
      <c r="AH70" s="319"/>
      <c r="AI70" s="319"/>
      <c r="AJ70" s="319"/>
      <c r="AK70" s="320" t="str">
        <f>IF(Zeitreihe!E76="","",Zeitreihe!E76)</f>
        <v/>
      </c>
      <c r="AL70" s="320"/>
      <c r="AM70" s="320"/>
      <c r="AN70" s="320"/>
      <c r="AO70" s="320"/>
      <c r="AP70" s="320"/>
      <c r="AQ70" s="321" t="e">
        <f>Zeitreihe!R76</f>
        <v>#N/A</v>
      </c>
      <c r="AR70" s="322"/>
      <c r="AS70" s="322"/>
      <c r="AT70" s="322"/>
      <c r="AU70" s="322"/>
      <c r="AV70" s="322"/>
      <c r="AW70" s="322"/>
      <c r="AX70" s="323"/>
    </row>
    <row r="71" spans="1:50" ht="15" customHeight="1">
      <c r="A71" s="349" t="e">
        <f>Zeitreihe!C30</f>
        <v>#N/A</v>
      </c>
      <c r="B71" s="310"/>
      <c r="C71" s="310"/>
      <c r="D71" s="310"/>
      <c r="E71" s="310"/>
      <c r="F71" s="310"/>
      <c r="G71" s="311"/>
      <c r="H71" s="318" t="e">
        <f>Zeitreihe!D30</f>
        <v>#N/A</v>
      </c>
      <c r="I71" s="319"/>
      <c r="J71" s="319"/>
      <c r="K71" s="319"/>
      <c r="L71" s="320" t="str">
        <f>IF(Zeitreihe!E30="","",Zeitreihe!E30)</f>
        <v/>
      </c>
      <c r="M71" s="320"/>
      <c r="N71" s="320"/>
      <c r="O71" s="320"/>
      <c r="P71" s="320"/>
      <c r="Q71" s="320"/>
      <c r="R71" s="321" t="e">
        <f>Zeitreihe!R30</f>
        <v>#N/A</v>
      </c>
      <c r="S71" s="322"/>
      <c r="T71" s="322"/>
      <c r="U71" s="322"/>
      <c r="V71" s="322"/>
      <c r="W71" s="322"/>
      <c r="X71" s="322"/>
      <c r="Y71" s="323"/>
      <c r="Z71" s="309" t="e">
        <f>Zeitreihe!C77</f>
        <v>#N/A</v>
      </c>
      <c r="AA71" s="310"/>
      <c r="AB71" s="310"/>
      <c r="AC71" s="310"/>
      <c r="AD71" s="310"/>
      <c r="AE71" s="310"/>
      <c r="AF71" s="311"/>
      <c r="AG71" s="318" t="e">
        <f>Zeitreihe!D77</f>
        <v>#N/A</v>
      </c>
      <c r="AH71" s="319"/>
      <c r="AI71" s="319"/>
      <c r="AJ71" s="319"/>
      <c r="AK71" s="320" t="str">
        <f>IF(Zeitreihe!E77="","",Zeitreihe!E77)</f>
        <v/>
      </c>
      <c r="AL71" s="320"/>
      <c r="AM71" s="320"/>
      <c r="AN71" s="320"/>
      <c r="AO71" s="320"/>
      <c r="AP71" s="320"/>
      <c r="AQ71" s="321" t="e">
        <f>Zeitreihe!R77</f>
        <v>#N/A</v>
      </c>
      <c r="AR71" s="322"/>
      <c r="AS71" s="322"/>
      <c r="AT71" s="322"/>
      <c r="AU71" s="322"/>
      <c r="AV71" s="322"/>
      <c r="AW71" s="322"/>
      <c r="AX71" s="323"/>
    </row>
    <row r="72" spans="1:50" ht="15" customHeight="1">
      <c r="A72" s="349" t="e">
        <f>Zeitreihe!C31</f>
        <v>#N/A</v>
      </c>
      <c r="B72" s="310"/>
      <c r="C72" s="310"/>
      <c r="D72" s="310"/>
      <c r="E72" s="310"/>
      <c r="F72" s="310"/>
      <c r="G72" s="311"/>
      <c r="H72" s="318" t="e">
        <f>Zeitreihe!D31</f>
        <v>#N/A</v>
      </c>
      <c r="I72" s="319"/>
      <c r="J72" s="319"/>
      <c r="K72" s="319"/>
      <c r="L72" s="320" t="str">
        <f>IF(Zeitreihe!E31="","",Zeitreihe!E31)</f>
        <v/>
      </c>
      <c r="M72" s="320"/>
      <c r="N72" s="320"/>
      <c r="O72" s="320"/>
      <c r="P72" s="320"/>
      <c r="Q72" s="320"/>
      <c r="R72" s="321" t="e">
        <f>Zeitreihe!R31</f>
        <v>#N/A</v>
      </c>
      <c r="S72" s="322"/>
      <c r="T72" s="322"/>
      <c r="U72" s="322"/>
      <c r="V72" s="322"/>
      <c r="W72" s="322"/>
      <c r="X72" s="322"/>
      <c r="Y72" s="323"/>
      <c r="Z72" s="309" t="e">
        <f>Zeitreihe!C78</f>
        <v>#N/A</v>
      </c>
      <c r="AA72" s="310"/>
      <c r="AB72" s="310"/>
      <c r="AC72" s="310"/>
      <c r="AD72" s="310"/>
      <c r="AE72" s="310"/>
      <c r="AF72" s="311"/>
      <c r="AG72" s="318" t="e">
        <f>Zeitreihe!D78</f>
        <v>#N/A</v>
      </c>
      <c r="AH72" s="319"/>
      <c r="AI72" s="319"/>
      <c r="AJ72" s="319"/>
      <c r="AK72" s="320" t="str">
        <f>IF(Zeitreihe!E78="","",Zeitreihe!E78)</f>
        <v/>
      </c>
      <c r="AL72" s="320"/>
      <c r="AM72" s="320"/>
      <c r="AN72" s="320"/>
      <c r="AO72" s="320"/>
      <c r="AP72" s="320"/>
      <c r="AQ72" s="321" t="e">
        <f>Zeitreihe!R78</f>
        <v>#N/A</v>
      </c>
      <c r="AR72" s="322"/>
      <c r="AS72" s="322"/>
      <c r="AT72" s="322"/>
      <c r="AU72" s="322"/>
      <c r="AV72" s="322"/>
      <c r="AW72" s="322"/>
      <c r="AX72" s="323"/>
    </row>
    <row r="73" spans="1:50" ht="15" customHeight="1">
      <c r="A73" s="349" t="e">
        <f>Zeitreihe!C32</f>
        <v>#N/A</v>
      </c>
      <c r="B73" s="310"/>
      <c r="C73" s="310"/>
      <c r="D73" s="310"/>
      <c r="E73" s="310"/>
      <c r="F73" s="310"/>
      <c r="G73" s="311"/>
      <c r="H73" s="318" t="e">
        <f>Zeitreihe!D32</f>
        <v>#N/A</v>
      </c>
      <c r="I73" s="319"/>
      <c r="J73" s="319"/>
      <c r="K73" s="319"/>
      <c r="L73" s="320" t="str">
        <f>IF(Zeitreihe!E32="","",Zeitreihe!E32)</f>
        <v/>
      </c>
      <c r="M73" s="320"/>
      <c r="N73" s="320"/>
      <c r="O73" s="320"/>
      <c r="P73" s="320"/>
      <c r="Q73" s="320"/>
      <c r="R73" s="321" t="e">
        <f>Zeitreihe!R32</f>
        <v>#N/A</v>
      </c>
      <c r="S73" s="322"/>
      <c r="T73" s="322"/>
      <c r="U73" s="322"/>
      <c r="V73" s="322"/>
      <c r="W73" s="322"/>
      <c r="X73" s="322"/>
      <c r="Y73" s="323"/>
      <c r="Z73" s="309" t="e">
        <f>Zeitreihe!C79</f>
        <v>#N/A</v>
      </c>
      <c r="AA73" s="310"/>
      <c r="AB73" s="310"/>
      <c r="AC73" s="310"/>
      <c r="AD73" s="310"/>
      <c r="AE73" s="310"/>
      <c r="AF73" s="311"/>
      <c r="AG73" s="318" t="e">
        <f>Zeitreihe!D79</f>
        <v>#N/A</v>
      </c>
      <c r="AH73" s="319"/>
      <c r="AI73" s="319"/>
      <c r="AJ73" s="319"/>
      <c r="AK73" s="320" t="str">
        <f>IF(Zeitreihe!E79="","",Zeitreihe!E79)</f>
        <v/>
      </c>
      <c r="AL73" s="320"/>
      <c r="AM73" s="320"/>
      <c r="AN73" s="320"/>
      <c r="AO73" s="320"/>
      <c r="AP73" s="320"/>
      <c r="AQ73" s="321" t="e">
        <f>Zeitreihe!R79</f>
        <v>#N/A</v>
      </c>
      <c r="AR73" s="322"/>
      <c r="AS73" s="322"/>
      <c r="AT73" s="322"/>
      <c r="AU73" s="322"/>
      <c r="AV73" s="322"/>
      <c r="AW73" s="322"/>
      <c r="AX73" s="323"/>
    </row>
    <row r="74" spans="1:50" ht="15" customHeight="1">
      <c r="A74" s="349" t="e">
        <f>Zeitreihe!C33</f>
        <v>#N/A</v>
      </c>
      <c r="B74" s="310"/>
      <c r="C74" s="310"/>
      <c r="D74" s="310"/>
      <c r="E74" s="310"/>
      <c r="F74" s="310"/>
      <c r="G74" s="311"/>
      <c r="H74" s="318" t="e">
        <f>Zeitreihe!D33</f>
        <v>#N/A</v>
      </c>
      <c r="I74" s="319"/>
      <c r="J74" s="319"/>
      <c r="K74" s="319"/>
      <c r="L74" s="320" t="str">
        <f>IF(Zeitreihe!E33="","",Zeitreihe!E33)</f>
        <v/>
      </c>
      <c r="M74" s="320"/>
      <c r="N74" s="320"/>
      <c r="O74" s="320"/>
      <c r="P74" s="320"/>
      <c r="Q74" s="320"/>
      <c r="R74" s="321" t="e">
        <f>Zeitreihe!R33</f>
        <v>#N/A</v>
      </c>
      <c r="S74" s="322"/>
      <c r="T74" s="322"/>
      <c r="U74" s="322"/>
      <c r="V74" s="322"/>
      <c r="W74" s="322"/>
      <c r="X74" s="322"/>
      <c r="Y74" s="323"/>
      <c r="Z74" s="309" t="e">
        <f>Zeitreihe!C80</f>
        <v>#N/A</v>
      </c>
      <c r="AA74" s="310"/>
      <c r="AB74" s="310"/>
      <c r="AC74" s="310"/>
      <c r="AD74" s="310"/>
      <c r="AE74" s="310"/>
      <c r="AF74" s="311"/>
      <c r="AG74" s="318" t="e">
        <f>Zeitreihe!D80</f>
        <v>#N/A</v>
      </c>
      <c r="AH74" s="319"/>
      <c r="AI74" s="319"/>
      <c r="AJ74" s="319"/>
      <c r="AK74" s="320" t="str">
        <f>IF(Zeitreihe!E80="","",Zeitreihe!E80)</f>
        <v/>
      </c>
      <c r="AL74" s="320"/>
      <c r="AM74" s="320"/>
      <c r="AN74" s="320"/>
      <c r="AO74" s="320"/>
      <c r="AP74" s="320"/>
      <c r="AQ74" s="321" t="e">
        <f>Zeitreihe!R80</f>
        <v>#N/A</v>
      </c>
      <c r="AR74" s="322"/>
      <c r="AS74" s="322"/>
      <c r="AT74" s="322"/>
      <c r="AU74" s="322"/>
      <c r="AV74" s="322"/>
      <c r="AW74" s="322"/>
      <c r="AX74" s="323"/>
    </row>
    <row r="75" spans="1:50" ht="15" customHeight="1">
      <c r="A75" s="349" t="e">
        <f>Zeitreihe!C34</f>
        <v>#N/A</v>
      </c>
      <c r="B75" s="310"/>
      <c r="C75" s="310"/>
      <c r="D75" s="310"/>
      <c r="E75" s="310"/>
      <c r="F75" s="310"/>
      <c r="G75" s="311"/>
      <c r="H75" s="318" t="e">
        <f>Zeitreihe!D34</f>
        <v>#N/A</v>
      </c>
      <c r="I75" s="319"/>
      <c r="J75" s="319"/>
      <c r="K75" s="319"/>
      <c r="L75" s="320" t="str">
        <f>IF(Zeitreihe!E34="","",Zeitreihe!E34)</f>
        <v/>
      </c>
      <c r="M75" s="320"/>
      <c r="N75" s="320"/>
      <c r="O75" s="320"/>
      <c r="P75" s="320"/>
      <c r="Q75" s="320"/>
      <c r="R75" s="321" t="e">
        <f>Zeitreihe!R34</f>
        <v>#N/A</v>
      </c>
      <c r="S75" s="322"/>
      <c r="T75" s="322"/>
      <c r="U75" s="322"/>
      <c r="V75" s="322"/>
      <c r="W75" s="322"/>
      <c r="X75" s="322"/>
      <c r="Y75" s="323"/>
      <c r="Z75" s="309" t="e">
        <f>Zeitreihe!C81</f>
        <v>#N/A</v>
      </c>
      <c r="AA75" s="310"/>
      <c r="AB75" s="310"/>
      <c r="AC75" s="310"/>
      <c r="AD75" s="310"/>
      <c r="AE75" s="310"/>
      <c r="AF75" s="311"/>
      <c r="AG75" s="318" t="e">
        <f>Zeitreihe!D81</f>
        <v>#N/A</v>
      </c>
      <c r="AH75" s="319"/>
      <c r="AI75" s="319"/>
      <c r="AJ75" s="319"/>
      <c r="AK75" s="320" t="str">
        <f>IF(Zeitreihe!E81="","",Zeitreihe!E81)</f>
        <v/>
      </c>
      <c r="AL75" s="320"/>
      <c r="AM75" s="320"/>
      <c r="AN75" s="320"/>
      <c r="AO75" s="320"/>
      <c r="AP75" s="320"/>
      <c r="AQ75" s="321" t="e">
        <f>Zeitreihe!R81</f>
        <v>#N/A</v>
      </c>
      <c r="AR75" s="322"/>
      <c r="AS75" s="322"/>
      <c r="AT75" s="322"/>
      <c r="AU75" s="322"/>
      <c r="AV75" s="322"/>
      <c r="AW75" s="322"/>
      <c r="AX75" s="323"/>
    </row>
    <row r="76" spans="1:50" ht="15" customHeight="1">
      <c r="A76" s="349" t="e">
        <f>Zeitreihe!C35</f>
        <v>#N/A</v>
      </c>
      <c r="B76" s="310"/>
      <c r="C76" s="310"/>
      <c r="D76" s="310"/>
      <c r="E76" s="310"/>
      <c r="F76" s="310"/>
      <c r="G76" s="311"/>
      <c r="H76" s="318" t="e">
        <f>Zeitreihe!D35</f>
        <v>#N/A</v>
      </c>
      <c r="I76" s="319"/>
      <c r="J76" s="319"/>
      <c r="K76" s="319"/>
      <c r="L76" s="320" t="str">
        <f>IF(Zeitreihe!E35="","",Zeitreihe!E35)</f>
        <v/>
      </c>
      <c r="M76" s="320"/>
      <c r="N76" s="320"/>
      <c r="O76" s="320"/>
      <c r="P76" s="320"/>
      <c r="Q76" s="320"/>
      <c r="R76" s="321" t="e">
        <f>Zeitreihe!R35</f>
        <v>#N/A</v>
      </c>
      <c r="S76" s="322"/>
      <c r="T76" s="322"/>
      <c r="U76" s="322"/>
      <c r="V76" s="322"/>
      <c r="W76" s="322"/>
      <c r="X76" s="322"/>
      <c r="Y76" s="323"/>
      <c r="Z76" s="309" t="e">
        <f>Zeitreihe!C82</f>
        <v>#N/A</v>
      </c>
      <c r="AA76" s="310"/>
      <c r="AB76" s="310"/>
      <c r="AC76" s="310"/>
      <c r="AD76" s="310"/>
      <c r="AE76" s="310"/>
      <c r="AF76" s="311"/>
      <c r="AG76" s="318" t="e">
        <f>Zeitreihe!D82</f>
        <v>#N/A</v>
      </c>
      <c r="AH76" s="319"/>
      <c r="AI76" s="319"/>
      <c r="AJ76" s="319"/>
      <c r="AK76" s="320" t="str">
        <f>IF(Zeitreihe!E82="","",Zeitreihe!E82)</f>
        <v/>
      </c>
      <c r="AL76" s="320"/>
      <c r="AM76" s="320"/>
      <c r="AN76" s="320"/>
      <c r="AO76" s="320"/>
      <c r="AP76" s="320"/>
      <c r="AQ76" s="321" t="e">
        <f>Zeitreihe!R82</f>
        <v>#N/A</v>
      </c>
      <c r="AR76" s="322"/>
      <c r="AS76" s="322"/>
      <c r="AT76" s="322"/>
      <c r="AU76" s="322"/>
      <c r="AV76" s="322"/>
      <c r="AW76" s="322"/>
      <c r="AX76" s="323"/>
    </row>
    <row r="77" spans="1:50" ht="15" customHeight="1">
      <c r="A77" s="349" t="e">
        <f>Zeitreihe!C36</f>
        <v>#N/A</v>
      </c>
      <c r="B77" s="310"/>
      <c r="C77" s="310"/>
      <c r="D77" s="310"/>
      <c r="E77" s="310"/>
      <c r="F77" s="310"/>
      <c r="G77" s="311"/>
      <c r="H77" s="318" t="e">
        <f>Zeitreihe!D36</f>
        <v>#N/A</v>
      </c>
      <c r="I77" s="319"/>
      <c r="J77" s="319"/>
      <c r="K77" s="319"/>
      <c r="L77" s="320" t="str">
        <f>IF(Zeitreihe!E36="","",Zeitreihe!E36)</f>
        <v/>
      </c>
      <c r="M77" s="320"/>
      <c r="N77" s="320"/>
      <c r="O77" s="320"/>
      <c r="P77" s="320"/>
      <c r="Q77" s="320"/>
      <c r="R77" s="321" t="e">
        <f>Zeitreihe!R36</f>
        <v>#N/A</v>
      </c>
      <c r="S77" s="322"/>
      <c r="T77" s="322"/>
      <c r="U77" s="322"/>
      <c r="V77" s="322"/>
      <c r="W77" s="322"/>
      <c r="X77" s="322"/>
      <c r="Y77" s="323"/>
      <c r="Z77" s="309" t="e">
        <f>Zeitreihe!C83</f>
        <v>#N/A</v>
      </c>
      <c r="AA77" s="310"/>
      <c r="AB77" s="310"/>
      <c r="AC77" s="310"/>
      <c r="AD77" s="310"/>
      <c r="AE77" s="310"/>
      <c r="AF77" s="311"/>
      <c r="AG77" s="318" t="e">
        <f>Zeitreihe!D83</f>
        <v>#N/A</v>
      </c>
      <c r="AH77" s="319"/>
      <c r="AI77" s="319"/>
      <c r="AJ77" s="319"/>
      <c r="AK77" s="320" t="str">
        <f>IF(Zeitreihe!E83="","",Zeitreihe!E83)</f>
        <v/>
      </c>
      <c r="AL77" s="320"/>
      <c r="AM77" s="320"/>
      <c r="AN77" s="320"/>
      <c r="AO77" s="320"/>
      <c r="AP77" s="320"/>
      <c r="AQ77" s="321" t="e">
        <f>Zeitreihe!R83</f>
        <v>#N/A</v>
      </c>
      <c r="AR77" s="322"/>
      <c r="AS77" s="322"/>
      <c r="AT77" s="322"/>
      <c r="AU77" s="322"/>
      <c r="AV77" s="322"/>
      <c r="AW77" s="322"/>
      <c r="AX77" s="323"/>
    </row>
    <row r="78" spans="1:50" ht="15" customHeight="1">
      <c r="A78" s="349" t="e">
        <f>Zeitreihe!C37</f>
        <v>#N/A</v>
      </c>
      <c r="B78" s="310"/>
      <c r="C78" s="310"/>
      <c r="D78" s="310"/>
      <c r="E78" s="310"/>
      <c r="F78" s="310"/>
      <c r="G78" s="311"/>
      <c r="H78" s="318" t="e">
        <f>Zeitreihe!D37</f>
        <v>#N/A</v>
      </c>
      <c r="I78" s="319"/>
      <c r="J78" s="319"/>
      <c r="K78" s="319"/>
      <c r="L78" s="320" t="str">
        <f>IF(Zeitreihe!E37="","",Zeitreihe!E37)</f>
        <v/>
      </c>
      <c r="M78" s="320"/>
      <c r="N78" s="320"/>
      <c r="O78" s="320"/>
      <c r="P78" s="320"/>
      <c r="Q78" s="320"/>
      <c r="R78" s="321" t="e">
        <f>Zeitreihe!R37</f>
        <v>#N/A</v>
      </c>
      <c r="S78" s="322"/>
      <c r="T78" s="322"/>
      <c r="U78" s="322"/>
      <c r="V78" s="322"/>
      <c r="W78" s="322"/>
      <c r="X78" s="322"/>
      <c r="Y78" s="323"/>
      <c r="Z78" s="309" t="e">
        <f>Zeitreihe!C84</f>
        <v>#N/A</v>
      </c>
      <c r="AA78" s="310"/>
      <c r="AB78" s="310"/>
      <c r="AC78" s="310"/>
      <c r="AD78" s="310"/>
      <c r="AE78" s="310"/>
      <c r="AF78" s="311"/>
      <c r="AG78" s="318" t="e">
        <f>Zeitreihe!D84</f>
        <v>#N/A</v>
      </c>
      <c r="AH78" s="319"/>
      <c r="AI78" s="319"/>
      <c r="AJ78" s="319"/>
      <c r="AK78" s="320" t="str">
        <f>IF(Zeitreihe!E84="","",Zeitreihe!E84)</f>
        <v/>
      </c>
      <c r="AL78" s="320"/>
      <c r="AM78" s="320"/>
      <c r="AN78" s="320"/>
      <c r="AO78" s="320"/>
      <c r="AP78" s="320"/>
      <c r="AQ78" s="321" t="e">
        <f>Zeitreihe!R84</f>
        <v>#N/A</v>
      </c>
      <c r="AR78" s="322"/>
      <c r="AS78" s="322"/>
      <c r="AT78" s="322"/>
      <c r="AU78" s="322"/>
      <c r="AV78" s="322"/>
      <c r="AW78" s="322"/>
      <c r="AX78" s="323"/>
    </row>
    <row r="79" spans="1:50" ht="15" customHeight="1">
      <c r="A79" s="349" t="e">
        <f>Zeitreihe!C38</f>
        <v>#N/A</v>
      </c>
      <c r="B79" s="310"/>
      <c r="C79" s="310"/>
      <c r="D79" s="310"/>
      <c r="E79" s="310"/>
      <c r="F79" s="310"/>
      <c r="G79" s="311"/>
      <c r="H79" s="318" t="e">
        <f>Zeitreihe!D38</f>
        <v>#N/A</v>
      </c>
      <c r="I79" s="319"/>
      <c r="J79" s="319"/>
      <c r="K79" s="319"/>
      <c r="L79" s="320" t="str">
        <f>IF(Zeitreihe!E38="","",Zeitreihe!E38)</f>
        <v/>
      </c>
      <c r="M79" s="320"/>
      <c r="N79" s="320"/>
      <c r="O79" s="320"/>
      <c r="P79" s="320"/>
      <c r="Q79" s="320"/>
      <c r="R79" s="321" t="e">
        <f>Zeitreihe!R38</f>
        <v>#N/A</v>
      </c>
      <c r="S79" s="322"/>
      <c r="T79" s="322"/>
      <c r="U79" s="322"/>
      <c r="V79" s="322"/>
      <c r="W79" s="322"/>
      <c r="X79" s="322"/>
      <c r="Y79" s="323"/>
      <c r="Z79" s="309" t="e">
        <f>Zeitreihe!C85</f>
        <v>#N/A</v>
      </c>
      <c r="AA79" s="310"/>
      <c r="AB79" s="310"/>
      <c r="AC79" s="310"/>
      <c r="AD79" s="310"/>
      <c r="AE79" s="310"/>
      <c r="AF79" s="311"/>
      <c r="AG79" s="318" t="e">
        <f>Zeitreihe!D85</f>
        <v>#N/A</v>
      </c>
      <c r="AH79" s="319"/>
      <c r="AI79" s="319"/>
      <c r="AJ79" s="319"/>
      <c r="AK79" s="320" t="str">
        <f>IF(Zeitreihe!E85="","",Zeitreihe!E85)</f>
        <v/>
      </c>
      <c r="AL79" s="320"/>
      <c r="AM79" s="320"/>
      <c r="AN79" s="320"/>
      <c r="AO79" s="320"/>
      <c r="AP79" s="320"/>
      <c r="AQ79" s="321" t="e">
        <f>Zeitreihe!R85</f>
        <v>#N/A</v>
      </c>
      <c r="AR79" s="322"/>
      <c r="AS79" s="322"/>
      <c r="AT79" s="322"/>
      <c r="AU79" s="322"/>
      <c r="AV79" s="322"/>
      <c r="AW79" s="322"/>
      <c r="AX79" s="323"/>
    </row>
    <row r="80" spans="1:50" ht="15" customHeight="1">
      <c r="A80" s="349" t="e">
        <f>Zeitreihe!C39</f>
        <v>#N/A</v>
      </c>
      <c r="B80" s="310"/>
      <c r="C80" s="310"/>
      <c r="D80" s="310"/>
      <c r="E80" s="310"/>
      <c r="F80" s="310"/>
      <c r="G80" s="311"/>
      <c r="H80" s="318" t="e">
        <f>Zeitreihe!D39</f>
        <v>#N/A</v>
      </c>
      <c r="I80" s="319"/>
      <c r="J80" s="319"/>
      <c r="K80" s="319"/>
      <c r="L80" s="320" t="str">
        <f>IF(Zeitreihe!E39="","",Zeitreihe!E39)</f>
        <v/>
      </c>
      <c r="M80" s="320"/>
      <c r="N80" s="320"/>
      <c r="O80" s="320"/>
      <c r="P80" s="320"/>
      <c r="Q80" s="320"/>
      <c r="R80" s="321" t="e">
        <f>Zeitreihe!R39</f>
        <v>#N/A</v>
      </c>
      <c r="S80" s="322"/>
      <c r="T80" s="322"/>
      <c r="U80" s="322"/>
      <c r="V80" s="322"/>
      <c r="W80" s="322"/>
      <c r="X80" s="322"/>
      <c r="Y80" s="323"/>
      <c r="Z80" s="309" t="e">
        <f>Zeitreihe!C86</f>
        <v>#N/A</v>
      </c>
      <c r="AA80" s="310"/>
      <c r="AB80" s="310"/>
      <c r="AC80" s="310"/>
      <c r="AD80" s="310"/>
      <c r="AE80" s="310"/>
      <c r="AF80" s="311"/>
      <c r="AG80" s="318" t="e">
        <f>Zeitreihe!D86</f>
        <v>#N/A</v>
      </c>
      <c r="AH80" s="319"/>
      <c r="AI80" s="319"/>
      <c r="AJ80" s="319"/>
      <c r="AK80" s="320" t="str">
        <f>IF(Zeitreihe!E86="","",Zeitreihe!E86)</f>
        <v/>
      </c>
      <c r="AL80" s="320"/>
      <c r="AM80" s="320"/>
      <c r="AN80" s="320"/>
      <c r="AO80" s="320"/>
      <c r="AP80" s="320"/>
      <c r="AQ80" s="321" t="e">
        <f>Zeitreihe!R86</f>
        <v>#N/A</v>
      </c>
      <c r="AR80" s="322"/>
      <c r="AS80" s="322"/>
      <c r="AT80" s="322"/>
      <c r="AU80" s="322"/>
      <c r="AV80" s="322"/>
      <c r="AW80" s="322"/>
      <c r="AX80" s="323"/>
    </row>
    <row r="81" spans="1:50" ht="15" customHeight="1">
      <c r="A81" s="349" t="e">
        <f>Zeitreihe!C40</f>
        <v>#N/A</v>
      </c>
      <c r="B81" s="310"/>
      <c r="C81" s="310"/>
      <c r="D81" s="310"/>
      <c r="E81" s="310"/>
      <c r="F81" s="310"/>
      <c r="G81" s="311"/>
      <c r="H81" s="318" t="e">
        <f>Zeitreihe!D40</f>
        <v>#N/A</v>
      </c>
      <c r="I81" s="319"/>
      <c r="J81" s="319"/>
      <c r="K81" s="319"/>
      <c r="L81" s="320" t="str">
        <f>IF(Zeitreihe!E40="","",Zeitreihe!E40)</f>
        <v/>
      </c>
      <c r="M81" s="320"/>
      <c r="N81" s="320"/>
      <c r="O81" s="320"/>
      <c r="P81" s="320"/>
      <c r="Q81" s="320"/>
      <c r="R81" s="321" t="e">
        <f>Zeitreihe!R40</f>
        <v>#N/A</v>
      </c>
      <c r="S81" s="322"/>
      <c r="T81" s="322"/>
      <c r="U81" s="322"/>
      <c r="V81" s="322"/>
      <c r="W81" s="322"/>
      <c r="X81" s="322"/>
      <c r="Y81" s="323"/>
      <c r="Z81" s="309" t="e">
        <f>Zeitreihe!C87</f>
        <v>#N/A</v>
      </c>
      <c r="AA81" s="310"/>
      <c r="AB81" s="310"/>
      <c r="AC81" s="310"/>
      <c r="AD81" s="310"/>
      <c r="AE81" s="310"/>
      <c r="AF81" s="311"/>
      <c r="AG81" s="318" t="e">
        <f>Zeitreihe!D87</f>
        <v>#N/A</v>
      </c>
      <c r="AH81" s="319"/>
      <c r="AI81" s="319"/>
      <c r="AJ81" s="319"/>
      <c r="AK81" s="320" t="str">
        <f>IF(Zeitreihe!E87="","",Zeitreihe!E87)</f>
        <v/>
      </c>
      <c r="AL81" s="320"/>
      <c r="AM81" s="320"/>
      <c r="AN81" s="320"/>
      <c r="AO81" s="320"/>
      <c r="AP81" s="320"/>
      <c r="AQ81" s="321" t="e">
        <f>Zeitreihe!R87</f>
        <v>#N/A</v>
      </c>
      <c r="AR81" s="322"/>
      <c r="AS81" s="322"/>
      <c r="AT81" s="322"/>
      <c r="AU81" s="322"/>
      <c r="AV81" s="322"/>
      <c r="AW81" s="322"/>
      <c r="AX81" s="323"/>
    </row>
    <row r="82" spans="1:50" ht="15" customHeight="1">
      <c r="A82" s="349" t="e">
        <f>Zeitreihe!C41</f>
        <v>#N/A</v>
      </c>
      <c r="B82" s="310"/>
      <c r="C82" s="310"/>
      <c r="D82" s="310"/>
      <c r="E82" s="310"/>
      <c r="F82" s="310"/>
      <c r="G82" s="311"/>
      <c r="H82" s="318" t="e">
        <f>Zeitreihe!D41</f>
        <v>#N/A</v>
      </c>
      <c r="I82" s="319"/>
      <c r="J82" s="319"/>
      <c r="K82" s="319"/>
      <c r="L82" s="320" t="str">
        <f>IF(Zeitreihe!E41="","",Zeitreihe!E41)</f>
        <v/>
      </c>
      <c r="M82" s="320"/>
      <c r="N82" s="320"/>
      <c r="O82" s="320"/>
      <c r="P82" s="320"/>
      <c r="Q82" s="320"/>
      <c r="R82" s="321" t="e">
        <f>Zeitreihe!R41</f>
        <v>#N/A</v>
      </c>
      <c r="S82" s="322"/>
      <c r="T82" s="322"/>
      <c r="U82" s="322"/>
      <c r="V82" s="322"/>
      <c r="W82" s="322"/>
      <c r="X82" s="322"/>
      <c r="Y82" s="323"/>
      <c r="Z82" s="309" t="e">
        <f>Zeitreihe!C88</f>
        <v>#N/A</v>
      </c>
      <c r="AA82" s="310"/>
      <c r="AB82" s="310"/>
      <c r="AC82" s="310"/>
      <c r="AD82" s="310"/>
      <c r="AE82" s="310"/>
      <c r="AF82" s="311"/>
      <c r="AG82" s="318" t="e">
        <f>Zeitreihe!D88</f>
        <v>#N/A</v>
      </c>
      <c r="AH82" s="319"/>
      <c r="AI82" s="319"/>
      <c r="AJ82" s="319"/>
      <c r="AK82" s="320" t="str">
        <f>IF(Zeitreihe!E88="","",Zeitreihe!E88)</f>
        <v/>
      </c>
      <c r="AL82" s="320"/>
      <c r="AM82" s="320"/>
      <c r="AN82" s="320"/>
      <c r="AO82" s="320"/>
      <c r="AP82" s="320"/>
      <c r="AQ82" s="321" t="e">
        <f>Zeitreihe!R88</f>
        <v>#N/A</v>
      </c>
      <c r="AR82" s="322"/>
      <c r="AS82" s="322"/>
      <c r="AT82" s="322"/>
      <c r="AU82" s="322"/>
      <c r="AV82" s="322"/>
      <c r="AW82" s="322"/>
      <c r="AX82" s="323"/>
    </row>
    <row r="83" spans="1:50" ht="15" customHeight="1">
      <c r="A83" s="349" t="e">
        <f>Zeitreihe!C42</f>
        <v>#N/A</v>
      </c>
      <c r="B83" s="310"/>
      <c r="C83" s="310"/>
      <c r="D83" s="310"/>
      <c r="E83" s="310"/>
      <c r="F83" s="310"/>
      <c r="G83" s="311"/>
      <c r="H83" s="318" t="e">
        <f>Zeitreihe!D42</f>
        <v>#N/A</v>
      </c>
      <c r="I83" s="319"/>
      <c r="J83" s="319"/>
      <c r="K83" s="319"/>
      <c r="L83" s="320" t="str">
        <f>IF(Zeitreihe!E42="","",Zeitreihe!E42)</f>
        <v/>
      </c>
      <c r="M83" s="320"/>
      <c r="N83" s="320"/>
      <c r="O83" s="320"/>
      <c r="P83" s="320"/>
      <c r="Q83" s="320"/>
      <c r="R83" s="321" t="e">
        <f>Zeitreihe!R42</f>
        <v>#N/A</v>
      </c>
      <c r="S83" s="322"/>
      <c r="T83" s="322"/>
      <c r="U83" s="322"/>
      <c r="V83" s="322"/>
      <c r="W83" s="322"/>
      <c r="X83" s="322"/>
      <c r="Y83" s="323"/>
      <c r="Z83" s="309" t="e">
        <f>Zeitreihe!C89</f>
        <v>#N/A</v>
      </c>
      <c r="AA83" s="310"/>
      <c r="AB83" s="310"/>
      <c r="AC83" s="310"/>
      <c r="AD83" s="310"/>
      <c r="AE83" s="310"/>
      <c r="AF83" s="311"/>
      <c r="AG83" s="318" t="e">
        <f>Zeitreihe!D89</f>
        <v>#N/A</v>
      </c>
      <c r="AH83" s="319"/>
      <c r="AI83" s="319"/>
      <c r="AJ83" s="319"/>
      <c r="AK83" s="320" t="str">
        <f>IF(Zeitreihe!E89="","",Zeitreihe!E89)</f>
        <v/>
      </c>
      <c r="AL83" s="320"/>
      <c r="AM83" s="320"/>
      <c r="AN83" s="320"/>
      <c r="AO83" s="320"/>
      <c r="AP83" s="320"/>
      <c r="AQ83" s="321" t="e">
        <f>Zeitreihe!R89</f>
        <v>#N/A</v>
      </c>
      <c r="AR83" s="322"/>
      <c r="AS83" s="322"/>
      <c r="AT83" s="322"/>
      <c r="AU83" s="322"/>
      <c r="AV83" s="322"/>
      <c r="AW83" s="322"/>
      <c r="AX83" s="323"/>
    </row>
    <row r="84" spans="1:50" ht="15" customHeight="1">
      <c r="A84" s="349" t="e">
        <f>Zeitreihe!C43</f>
        <v>#N/A</v>
      </c>
      <c r="B84" s="310"/>
      <c r="C84" s="310"/>
      <c r="D84" s="310"/>
      <c r="E84" s="310"/>
      <c r="F84" s="310"/>
      <c r="G84" s="311"/>
      <c r="H84" s="318" t="e">
        <f>Zeitreihe!D43</f>
        <v>#N/A</v>
      </c>
      <c r="I84" s="319"/>
      <c r="J84" s="319"/>
      <c r="K84" s="319"/>
      <c r="L84" s="320" t="str">
        <f>IF(Zeitreihe!E43="","",Zeitreihe!E43)</f>
        <v/>
      </c>
      <c r="M84" s="320"/>
      <c r="N84" s="320"/>
      <c r="O84" s="320"/>
      <c r="P84" s="320"/>
      <c r="Q84" s="320"/>
      <c r="R84" s="321" t="e">
        <f>Zeitreihe!R43</f>
        <v>#N/A</v>
      </c>
      <c r="S84" s="322"/>
      <c r="T84" s="322"/>
      <c r="U84" s="322"/>
      <c r="V84" s="322"/>
      <c r="W84" s="322"/>
      <c r="X84" s="322"/>
      <c r="Y84" s="323"/>
      <c r="Z84" s="309" t="e">
        <f>Zeitreihe!C90</f>
        <v>#N/A</v>
      </c>
      <c r="AA84" s="310"/>
      <c r="AB84" s="310"/>
      <c r="AC84" s="310"/>
      <c r="AD84" s="310"/>
      <c r="AE84" s="310"/>
      <c r="AF84" s="311"/>
      <c r="AG84" s="318" t="e">
        <f>Zeitreihe!D90</f>
        <v>#N/A</v>
      </c>
      <c r="AH84" s="319"/>
      <c r="AI84" s="319"/>
      <c r="AJ84" s="319"/>
      <c r="AK84" s="320" t="str">
        <f>IF(Zeitreihe!E90="","",Zeitreihe!E90)</f>
        <v/>
      </c>
      <c r="AL84" s="320"/>
      <c r="AM84" s="320"/>
      <c r="AN84" s="320"/>
      <c r="AO84" s="320"/>
      <c r="AP84" s="320"/>
      <c r="AQ84" s="321" t="e">
        <f>Zeitreihe!R90</f>
        <v>#N/A</v>
      </c>
      <c r="AR84" s="322"/>
      <c r="AS84" s="322"/>
      <c r="AT84" s="322"/>
      <c r="AU84" s="322"/>
      <c r="AV84" s="322"/>
      <c r="AW84" s="322"/>
      <c r="AX84" s="323"/>
    </row>
    <row r="85" spans="1:50" ht="15" customHeight="1">
      <c r="A85" s="349" t="e">
        <f>Zeitreihe!C44</f>
        <v>#N/A</v>
      </c>
      <c r="B85" s="310"/>
      <c r="C85" s="310"/>
      <c r="D85" s="310"/>
      <c r="E85" s="310"/>
      <c r="F85" s="310"/>
      <c r="G85" s="311"/>
      <c r="H85" s="318" t="e">
        <f>Zeitreihe!D44</f>
        <v>#N/A</v>
      </c>
      <c r="I85" s="319"/>
      <c r="J85" s="319"/>
      <c r="K85" s="319"/>
      <c r="L85" s="320" t="str">
        <f>IF(Zeitreihe!E44="","",Zeitreihe!E44)</f>
        <v/>
      </c>
      <c r="M85" s="320"/>
      <c r="N85" s="320"/>
      <c r="O85" s="320"/>
      <c r="P85" s="320"/>
      <c r="Q85" s="320"/>
      <c r="R85" s="321" t="e">
        <f>Zeitreihe!R44</f>
        <v>#N/A</v>
      </c>
      <c r="S85" s="322"/>
      <c r="T85" s="322"/>
      <c r="U85" s="322"/>
      <c r="V85" s="322"/>
      <c r="W85" s="322"/>
      <c r="X85" s="322"/>
      <c r="Y85" s="323"/>
      <c r="Z85" s="309" t="e">
        <f>Zeitreihe!C91</f>
        <v>#N/A</v>
      </c>
      <c r="AA85" s="310"/>
      <c r="AB85" s="310"/>
      <c r="AC85" s="310"/>
      <c r="AD85" s="310"/>
      <c r="AE85" s="310"/>
      <c r="AF85" s="311"/>
      <c r="AG85" s="318" t="e">
        <f>Zeitreihe!D91</f>
        <v>#N/A</v>
      </c>
      <c r="AH85" s="319"/>
      <c r="AI85" s="319"/>
      <c r="AJ85" s="319"/>
      <c r="AK85" s="320" t="str">
        <f>IF(Zeitreihe!E91="","",Zeitreihe!E91)</f>
        <v/>
      </c>
      <c r="AL85" s="320"/>
      <c r="AM85" s="320"/>
      <c r="AN85" s="320"/>
      <c r="AO85" s="320"/>
      <c r="AP85" s="320"/>
      <c r="AQ85" s="321" t="e">
        <f>Zeitreihe!R91</f>
        <v>#N/A</v>
      </c>
      <c r="AR85" s="322"/>
      <c r="AS85" s="322"/>
      <c r="AT85" s="322"/>
      <c r="AU85" s="322"/>
      <c r="AV85" s="322"/>
      <c r="AW85" s="322"/>
      <c r="AX85" s="323"/>
    </row>
    <row r="86" spans="1:50" ht="15" customHeight="1">
      <c r="A86" s="349" t="e">
        <f>Zeitreihe!C45</f>
        <v>#N/A</v>
      </c>
      <c r="B86" s="310"/>
      <c r="C86" s="310"/>
      <c r="D86" s="310"/>
      <c r="E86" s="310"/>
      <c r="F86" s="310"/>
      <c r="G86" s="311"/>
      <c r="H86" s="318" t="e">
        <f>Zeitreihe!D45</f>
        <v>#N/A</v>
      </c>
      <c r="I86" s="319"/>
      <c r="J86" s="319"/>
      <c r="K86" s="319"/>
      <c r="L86" s="320" t="str">
        <f>IF(Zeitreihe!E45="","",Zeitreihe!E45)</f>
        <v/>
      </c>
      <c r="M86" s="320"/>
      <c r="N86" s="320"/>
      <c r="O86" s="320"/>
      <c r="P86" s="320"/>
      <c r="Q86" s="320"/>
      <c r="R86" s="321" t="e">
        <f>Zeitreihe!R45</f>
        <v>#N/A</v>
      </c>
      <c r="S86" s="322"/>
      <c r="T86" s="322"/>
      <c r="U86" s="322"/>
      <c r="V86" s="322"/>
      <c r="W86" s="322"/>
      <c r="X86" s="322"/>
      <c r="Y86" s="323"/>
      <c r="Z86" s="309" t="e">
        <f>Zeitreihe!C92</f>
        <v>#N/A</v>
      </c>
      <c r="AA86" s="310"/>
      <c r="AB86" s="310"/>
      <c r="AC86" s="310"/>
      <c r="AD86" s="310"/>
      <c r="AE86" s="310"/>
      <c r="AF86" s="311"/>
      <c r="AG86" s="318" t="e">
        <f>Zeitreihe!D92</f>
        <v>#N/A</v>
      </c>
      <c r="AH86" s="319"/>
      <c r="AI86" s="319"/>
      <c r="AJ86" s="319"/>
      <c r="AK86" s="320" t="str">
        <f>IF(Zeitreihe!E92="","",Zeitreihe!E92)</f>
        <v/>
      </c>
      <c r="AL86" s="320"/>
      <c r="AM86" s="320"/>
      <c r="AN86" s="320"/>
      <c r="AO86" s="320"/>
      <c r="AP86" s="320"/>
      <c r="AQ86" s="321" t="e">
        <f>Zeitreihe!R92</f>
        <v>#N/A</v>
      </c>
      <c r="AR86" s="322"/>
      <c r="AS86" s="322"/>
      <c r="AT86" s="322"/>
      <c r="AU86" s="322"/>
      <c r="AV86" s="322"/>
      <c r="AW86" s="322"/>
      <c r="AX86" s="323"/>
    </row>
    <row r="87" spans="1:50" ht="15" customHeight="1">
      <c r="A87" s="349" t="e">
        <f>Zeitreihe!C46</f>
        <v>#N/A</v>
      </c>
      <c r="B87" s="310"/>
      <c r="C87" s="310"/>
      <c r="D87" s="310"/>
      <c r="E87" s="310"/>
      <c r="F87" s="310"/>
      <c r="G87" s="311"/>
      <c r="H87" s="318" t="e">
        <f>Zeitreihe!D46</f>
        <v>#N/A</v>
      </c>
      <c r="I87" s="319"/>
      <c r="J87" s="319"/>
      <c r="K87" s="319"/>
      <c r="L87" s="320" t="str">
        <f>IF(Zeitreihe!E46="","",Zeitreihe!E46)</f>
        <v/>
      </c>
      <c r="M87" s="320"/>
      <c r="N87" s="320"/>
      <c r="O87" s="320"/>
      <c r="P87" s="320"/>
      <c r="Q87" s="320"/>
      <c r="R87" s="321" t="e">
        <f>Zeitreihe!R46</f>
        <v>#N/A</v>
      </c>
      <c r="S87" s="322"/>
      <c r="T87" s="322"/>
      <c r="U87" s="322"/>
      <c r="V87" s="322"/>
      <c r="W87" s="322"/>
      <c r="X87" s="322"/>
      <c r="Y87" s="323"/>
      <c r="Z87" s="309" t="e">
        <f>Zeitreihe!C93</f>
        <v>#N/A</v>
      </c>
      <c r="AA87" s="310"/>
      <c r="AB87" s="310"/>
      <c r="AC87" s="310"/>
      <c r="AD87" s="310"/>
      <c r="AE87" s="310"/>
      <c r="AF87" s="311"/>
      <c r="AG87" s="318" t="e">
        <f>Zeitreihe!D93</f>
        <v>#N/A</v>
      </c>
      <c r="AH87" s="319"/>
      <c r="AI87" s="319"/>
      <c r="AJ87" s="319"/>
      <c r="AK87" s="320" t="str">
        <f>IF(Zeitreihe!E93="","",Zeitreihe!E93)</f>
        <v/>
      </c>
      <c r="AL87" s="320"/>
      <c r="AM87" s="320"/>
      <c r="AN87" s="320"/>
      <c r="AO87" s="320"/>
      <c r="AP87" s="320"/>
      <c r="AQ87" s="321" t="e">
        <f>Zeitreihe!R93</f>
        <v>#N/A</v>
      </c>
      <c r="AR87" s="322"/>
      <c r="AS87" s="322"/>
      <c r="AT87" s="322"/>
      <c r="AU87" s="322"/>
      <c r="AV87" s="322"/>
      <c r="AW87" s="322"/>
      <c r="AX87" s="323"/>
    </row>
    <row r="88" spans="1:50" ht="15" customHeight="1">
      <c r="A88" s="349" t="e">
        <f>Zeitreihe!C47</f>
        <v>#N/A</v>
      </c>
      <c r="B88" s="310"/>
      <c r="C88" s="310"/>
      <c r="D88" s="310"/>
      <c r="E88" s="310"/>
      <c r="F88" s="310"/>
      <c r="G88" s="311"/>
      <c r="H88" s="318" t="e">
        <f>Zeitreihe!D47</f>
        <v>#N/A</v>
      </c>
      <c r="I88" s="319"/>
      <c r="J88" s="319"/>
      <c r="K88" s="319"/>
      <c r="L88" s="320" t="str">
        <f>IF(Zeitreihe!E47="","",Zeitreihe!E47)</f>
        <v/>
      </c>
      <c r="M88" s="320"/>
      <c r="N88" s="320"/>
      <c r="O88" s="320"/>
      <c r="P88" s="320"/>
      <c r="Q88" s="320"/>
      <c r="R88" s="321" t="e">
        <f>Zeitreihe!R47</f>
        <v>#N/A</v>
      </c>
      <c r="S88" s="322"/>
      <c r="T88" s="322"/>
      <c r="U88" s="322"/>
      <c r="V88" s="322"/>
      <c r="W88" s="322"/>
      <c r="X88" s="322"/>
      <c r="Y88" s="323"/>
      <c r="Z88" s="309" t="e">
        <f>Zeitreihe!C94</f>
        <v>#N/A</v>
      </c>
      <c r="AA88" s="310"/>
      <c r="AB88" s="310"/>
      <c r="AC88" s="310"/>
      <c r="AD88" s="310"/>
      <c r="AE88" s="310"/>
      <c r="AF88" s="311"/>
      <c r="AG88" s="318" t="e">
        <f>Zeitreihe!D94</f>
        <v>#N/A</v>
      </c>
      <c r="AH88" s="319"/>
      <c r="AI88" s="319"/>
      <c r="AJ88" s="319"/>
      <c r="AK88" s="320" t="str">
        <f>IF(Zeitreihe!E94="","",Zeitreihe!E94)</f>
        <v/>
      </c>
      <c r="AL88" s="320"/>
      <c r="AM88" s="320"/>
      <c r="AN88" s="320"/>
      <c r="AO88" s="320"/>
      <c r="AP88" s="320"/>
      <c r="AQ88" s="321" t="e">
        <f>Zeitreihe!R94</f>
        <v>#N/A</v>
      </c>
      <c r="AR88" s="322"/>
      <c r="AS88" s="322"/>
      <c r="AT88" s="322"/>
      <c r="AU88" s="322"/>
      <c r="AV88" s="322"/>
      <c r="AW88" s="322"/>
      <c r="AX88" s="323"/>
    </row>
    <row r="89" spans="1:50" ht="15" customHeight="1">
      <c r="A89" s="349" t="e">
        <f>Zeitreihe!C48</f>
        <v>#N/A</v>
      </c>
      <c r="B89" s="310"/>
      <c r="C89" s="310"/>
      <c r="D89" s="310"/>
      <c r="E89" s="310"/>
      <c r="F89" s="310"/>
      <c r="G89" s="311"/>
      <c r="H89" s="318" t="e">
        <f>Zeitreihe!D48</f>
        <v>#N/A</v>
      </c>
      <c r="I89" s="319"/>
      <c r="J89" s="319"/>
      <c r="K89" s="319"/>
      <c r="L89" s="320" t="str">
        <f>IF(Zeitreihe!E48="","",Zeitreihe!E48)</f>
        <v/>
      </c>
      <c r="M89" s="320"/>
      <c r="N89" s="320"/>
      <c r="O89" s="320"/>
      <c r="P89" s="320"/>
      <c r="Q89" s="320"/>
      <c r="R89" s="321" t="e">
        <f>Zeitreihe!R48</f>
        <v>#N/A</v>
      </c>
      <c r="S89" s="322"/>
      <c r="T89" s="322"/>
      <c r="U89" s="322"/>
      <c r="V89" s="322"/>
      <c r="W89" s="322"/>
      <c r="X89" s="322"/>
      <c r="Y89" s="323"/>
      <c r="Z89" s="309" t="e">
        <f>Zeitreihe!C95</f>
        <v>#N/A</v>
      </c>
      <c r="AA89" s="310"/>
      <c r="AB89" s="310"/>
      <c r="AC89" s="310"/>
      <c r="AD89" s="310"/>
      <c r="AE89" s="310"/>
      <c r="AF89" s="311"/>
      <c r="AG89" s="318" t="e">
        <f>Zeitreihe!D95</f>
        <v>#N/A</v>
      </c>
      <c r="AH89" s="319"/>
      <c r="AI89" s="319"/>
      <c r="AJ89" s="319"/>
      <c r="AK89" s="320" t="str">
        <f>IF(Zeitreihe!E95="","",Zeitreihe!E95)</f>
        <v/>
      </c>
      <c r="AL89" s="320"/>
      <c r="AM89" s="320"/>
      <c r="AN89" s="320"/>
      <c r="AO89" s="320"/>
      <c r="AP89" s="320"/>
      <c r="AQ89" s="321" t="e">
        <f>Zeitreihe!R95</f>
        <v>#N/A</v>
      </c>
      <c r="AR89" s="322"/>
      <c r="AS89" s="322"/>
      <c r="AT89" s="322"/>
      <c r="AU89" s="322"/>
      <c r="AV89" s="322"/>
      <c r="AW89" s="322"/>
      <c r="AX89" s="323"/>
    </row>
    <row r="90" spans="1:50" ht="15" customHeight="1">
      <c r="A90" s="349" t="e">
        <f>Zeitreihe!C49</f>
        <v>#N/A</v>
      </c>
      <c r="B90" s="310"/>
      <c r="C90" s="310"/>
      <c r="D90" s="310"/>
      <c r="E90" s="310"/>
      <c r="F90" s="310"/>
      <c r="G90" s="311"/>
      <c r="H90" s="318" t="e">
        <f>Zeitreihe!D49</f>
        <v>#N/A</v>
      </c>
      <c r="I90" s="319"/>
      <c r="J90" s="319"/>
      <c r="K90" s="319"/>
      <c r="L90" s="320" t="str">
        <f>IF(Zeitreihe!E49="","",Zeitreihe!E49)</f>
        <v/>
      </c>
      <c r="M90" s="320"/>
      <c r="N90" s="320"/>
      <c r="O90" s="320"/>
      <c r="P90" s="320"/>
      <c r="Q90" s="320"/>
      <c r="R90" s="321" t="e">
        <f>Zeitreihe!R49</f>
        <v>#N/A</v>
      </c>
      <c r="S90" s="322"/>
      <c r="T90" s="322"/>
      <c r="U90" s="322"/>
      <c r="V90" s="322"/>
      <c r="W90" s="322"/>
      <c r="X90" s="322"/>
      <c r="Y90" s="323"/>
      <c r="Z90" s="309" t="e">
        <f>Zeitreihe!C96</f>
        <v>#N/A</v>
      </c>
      <c r="AA90" s="310"/>
      <c r="AB90" s="310"/>
      <c r="AC90" s="310"/>
      <c r="AD90" s="310"/>
      <c r="AE90" s="310"/>
      <c r="AF90" s="311"/>
      <c r="AG90" s="318" t="e">
        <f>Zeitreihe!D96</f>
        <v>#N/A</v>
      </c>
      <c r="AH90" s="319"/>
      <c r="AI90" s="319"/>
      <c r="AJ90" s="319"/>
      <c r="AK90" s="320" t="str">
        <f>IF(Zeitreihe!E96="","",Zeitreihe!E96)</f>
        <v/>
      </c>
      <c r="AL90" s="320"/>
      <c r="AM90" s="320"/>
      <c r="AN90" s="320"/>
      <c r="AO90" s="320"/>
      <c r="AP90" s="320"/>
      <c r="AQ90" s="321" t="e">
        <f>Zeitreihe!R96</f>
        <v>#N/A</v>
      </c>
      <c r="AR90" s="322"/>
      <c r="AS90" s="322"/>
      <c r="AT90" s="322"/>
      <c r="AU90" s="322"/>
      <c r="AV90" s="322"/>
      <c r="AW90" s="322"/>
      <c r="AX90" s="323"/>
    </row>
    <row r="91" spans="1:50" ht="15" customHeight="1">
      <c r="A91" s="349" t="e">
        <f>Zeitreihe!C50</f>
        <v>#N/A</v>
      </c>
      <c r="B91" s="310"/>
      <c r="C91" s="310"/>
      <c r="D91" s="310"/>
      <c r="E91" s="310"/>
      <c r="F91" s="310"/>
      <c r="G91" s="311"/>
      <c r="H91" s="318" t="e">
        <f>Zeitreihe!D50</f>
        <v>#N/A</v>
      </c>
      <c r="I91" s="319"/>
      <c r="J91" s="319"/>
      <c r="K91" s="319"/>
      <c r="L91" s="320" t="str">
        <f>IF(Zeitreihe!E50="","",Zeitreihe!E50)</f>
        <v/>
      </c>
      <c r="M91" s="320"/>
      <c r="N91" s="320"/>
      <c r="O91" s="320"/>
      <c r="P91" s="320"/>
      <c r="Q91" s="320"/>
      <c r="R91" s="321" t="e">
        <f>Zeitreihe!R50</f>
        <v>#N/A</v>
      </c>
      <c r="S91" s="322"/>
      <c r="T91" s="322"/>
      <c r="U91" s="322"/>
      <c r="V91" s="322"/>
      <c r="W91" s="322"/>
      <c r="X91" s="322"/>
      <c r="Y91" s="323"/>
      <c r="Z91" s="309" t="e">
        <f>Zeitreihe!C97</f>
        <v>#N/A</v>
      </c>
      <c r="AA91" s="310"/>
      <c r="AB91" s="310"/>
      <c r="AC91" s="310"/>
      <c r="AD91" s="310"/>
      <c r="AE91" s="310"/>
      <c r="AF91" s="311"/>
      <c r="AG91" s="318" t="e">
        <f>Zeitreihe!D97</f>
        <v>#N/A</v>
      </c>
      <c r="AH91" s="319"/>
      <c r="AI91" s="319"/>
      <c r="AJ91" s="319"/>
      <c r="AK91" s="320" t="str">
        <f>IF(Zeitreihe!E97="","",Zeitreihe!E97)</f>
        <v/>
      </c>
      <c r="AL91" s="320"/>
      <c r="AM91" s="320"/>
      <c r="AN91" s="320"/>
      <c r="AO91" s="320"/>
      <c r="AP91" s="320"/>
      <c r="AQ91" s="321" t="e">
        <f>Zeitreihe!R97</f>
        <v>#N/A</v>
      </c>
      <c r="AR91" s="322"/>
      <c r="AS91" s="322"/>
      <c r="AT91" s="322"/>
      <c r="AU91" s="322"/>
      <c r="AV91" s="322"/>
      <c r="AW91" s="322"/>
      <c r="AX91" s="323"/>
    </row>
    <row r="92" spans="1:50" ht="15" customHeight="1">
      <c r="A92" s="349" t="e">
        <f>Zeitreihe!C51</f>
        <v>#N/A</v>
      </c>
      <c r="B92" s="310"/>
      <c r="C92" s="310"/>
      <c r="D92" s="310"/>
      <c r="E92" s="310"/>
      <c r="F92" s="310"/>
      <c r="G92" s="311"/>
      <c r="H92" s="318" t="e">
        <f>Zeitreihe!D51</f>
        <v>#N/A</v>
      </c>
      <c r="I92" s="319"/>
      <c r="J92" s="319"/>
      <c r="K92" s="319"/>
      <c r="L92" s="320" t="str">
        <f>IF(Zeitreihe!E51="","",Zeitreihe!E51)</f>
        <v/>
      </c>
      <c r="M92" s="320"/>
      <c r="N92" s="320"/>
      <c r="O92" s="320"/>
      <c r="P92" s="320"/>
      <c r="Q92" s="320"/>
      <c r="R92" s="321" t="e">
        <f>Zeitreihe!R51</f>
        <v>#N/A</v>
      </c>
      <c r="S92" s="322"/>
      <c r="T92" s="322"/>
      <c r="U92" s="322"/>
      <c r="V92" s="322"/>
      <c r="W92" s="322"/>
      <c r="X92" s="322"/>
      <c r="Y92" s="323"/>
      <c r="Z92" s="309" t="e">
        <f>Zeitreihe!C98</f>
        <v>#N/A</v>
      </c>
      <c r="AA92" s="310"/>
      <c r="AB92" s="310"/>
      <c r="AC92" s="310"/>
      <c r="AD92" s="310"/>
      <c r="AE92" s="310"/>
      <c r="AF92" s="311"/>
      <c r="AG92" s="318" t="e">
        <f>Zeitreihe!D98</f>
        <v>#N/A</v>
      </c>
      <c r="AH92" s="319"/>
      <c r="AI92" s="319"/>
      <c r="AJ92" s="319"/>
      <c r="AK92" s="320" t="str">
        <f>IF(Zeitreihe!E98="","",Zeitreihe!E98)</f>
        <v/>
      </c>
      <c r="AL92" s="320"/>
      <c r="AM92" s="320"/>
      <c r="AN92" s="320"/>
      <c r="AO92" s="320"/>
      <c r="AP92" s="320"/>
      <c r="AQ92" s="321" t="e">
        <f>Zeitreihe!R98</f>
        <v>#N/A</v>
      </c>
      <c r="AR92" s="322"/>
      <c r="AS92" s="322"/>
      <c r="AT92" s="322"/>
      <c r="AU92" s="322"/>
      <c r="AV92" s="322"/>
      <c r="AW92" s="322"/>
      <c r="AX92" s="323"/>
    </row>
    <row r="93" spans="1:50" ht="15" customHeight="1">
      <c r="A93" s="349" t="e">
        <f>Zeitreihe!C52</f>
        <v>#N/A</v>
      </c>
      <c r="B93" s="310"/>
      <c r="C93" s="310"/>
      <c r="D93" s="310"/>
      <c r="E93" s="310"/>
      <c r="F93" s="310"/>
      <c r="G93" s="311"/>
      <c r="H93" s="318" t="e">
        <f>Zeitreihe!D52</f>
        <v>#N/A</v>
      </c>
      <c r="I93" s="319"/>
      <c r="J93" s="319"/>
      <c r="K93" s="319"/>
      <c r="L93" s="320" t="str">
        <f>IF(Zeitreihe!E52="","",Zeitreihe!E52)</f>
        <v/>
      </c>
      <c r="M93" s="320"/>
      <c r="N93" s="320"/>
      <c r="O93" s="320"/>
      <c r="P93" s="320"/>
      <c r="Q93" s="320"/>
      <c r="R93" s="321" t="e">
        <f>Zeitreihe!R52</f>
        <v>#N/A</v>
      </c>
      <c r="S93" s="322"/>
      <c r="T93" s="322"/>
      <c r="U93" s="322"/>
      <c r="V93" s="322"/>
      <c r="W93" s="322"/>
      <c r="X93" s="322"/>
      <c r="Y93" s="323"/>
      <c r="Z93" s="309" t="e">
        <f>Zeitreihe!C99</f>
        <v>#N/A</v>
      </c>
      <c r="AA93" s="310"/>
      <c r="AB93" s="310"/>
      <c r="AC93" s="310"/>
      <c r="AD93" s="310"/>
      <c r="AE93" s="310"/>
      <c r="AF93" s="311"/>
      <c r="AG93" s="318" t="e">
        <f>Zeitreihe!D99</f>
        <v>#N/A</v>
      </c>
      <c r="AH93" s="319"/>
      <c r="AI93" s="319"/>
      <c r="AJ93" s="319"/>
      <c r="AK93" s="320" t="str">
        <f>IF(Zeitreihe!E99="","",Zeitreihe!E99)</f>
        <v/>
      </c>
      <c r="AL93" s="320"/>
      <c r="AM93" s="320"/>
      <c r="AN93" s="320"/>
      <c r="AO93" s="320"/>
      <c r="AP93" s="320"/>
      <c r="AQ93" s="321" t="e">
        <f>Zeitreihe!R99</f>
        <v>#N/A</v>
      </c>
      <c r="AR93" s="322"/>
      <c r="AS93" s="322"/>
      <c r="AT93" s="322"/>
      <c r="AU93" s="322"/>
      <c r="AV93" s="322"/>
      <c r="AW93" s="322"/>
      <c r="AX93" s="323"/>
    </row>
    <row r="94" spans="1:50" ht="15" customHeight="1">
      <c r="A94" s="349" t="e">
        <f>Zeitreihe!C53</f>
        <v>#N/A</v>
      </c>
      <c r="B94" s="310"/>
      <c r="C94" s="310"/>
      <c r="D94" s="310"/>
      <c r="E94" s="310"/>
      <c r="F94" s="310"/>
      <c r="G94" s="311"/>
      <c r="H94" s="318" t="e">
        <f>Zeitreihe!D53</f>
        <v>#N/A</v>
      </c>
      <c r="I94" s="319"/>
      <c r="J94" s="319"/>
      <c r="K94" s="319"/>
      <c r="L94" s="320" t="str">
        <f>IF(Zeitreihe!E53="","",Zeitreihe!E53)</f>
        <v/>
      </c>
      <c r="M94" s="320"/>
      <c r="N94" s="320"/>
      <c r="O94" s="320"/>
      <c r="P94" s="320"/>
      <c r="Q94" s="320"/>
      <c r="R94" s="321" t="e">
        <f>Zeitreihe!R53</f>
        <v>#N/A</v>
      </c>
      <c r="S94" s="322"/>
      <c r="T94" s="322"/>
      <c r="U94" s="322"/>
      <c r="V94" s="322"/>
      <c r="W94" s="322"/>
      <c r="X94" s="322"/>
      <c r="Y94" s="323"/>
      <c r="Z94" s="309" t="e">
        <f>Zeitreihe!C100</f>
        <v>#N/A</v>
      </c>
      <c r="AA94" s="310"/>
      <c r="AB94" s="310"/>
      <c r="AC94" s="310"/>
      <c r="AD94" s="310"/>
      <c r="AE94" s="310"/>
      <c r="AF94" s="311"/>
      <c r="AG94" s="318" t="e">
        <f>Zeitreihe!D100</f>
        <v>#N/A</v>
      </c>
      <c r="AH94" s="319"/>
      <c r="AI94" s="319"/>
      <c r="AJ94" s="319"/>
      <c r="AK94" s="320" t="str">
        <f>IF(Zeitreihe!E100="","",Zeitreihe!E100)</f>
        <v/>
      </c>
      <c r="AL94" s="320"/>
      <c r="AM94" s="320"/>
      <c r="AN94" s="320"/>
      <c r="AO94" s="320"/>
      <c r="AP94" s="320"/>
      <c r="AQ94" s="321" t="e">
        <f>Zeitreihe!R100</f>
        <v>#N/A</v>
      </c>
      <c r="AR94" s="322"/>
      <c r="AS94" s="322"/>
      <c r="AT94" s="322"/>
      <c r="AU94" s="322"/>
      <c r="AV94" s="322"/>
      <c r="AW94" s="322"/>
      <c r="AX94" s="323"/>
    </row>
    <row r="95" spans="1:50" ht="15" customHeight="1">
      <c r="A95" s="349" t="e">
        <f>Zeitreihe!C54</f>
        <v>#N/A</v>
      </c>
      <c r="B95" s="310"/>
      <c r="C95" s="310"/>
      <c r="D95" s="310"/>
      <c r="E95" s="310"/>
      <c r="F95" s="310"/>
      <c r="G95" s="311"/>
      <c r="H95" s="318" t="e">
        <f>Zeitreihe!D54</f>
        <v>#N/A</v>
      </c>
      <c r="I95" s="319"/>
      <c r="J95" s="319"/>
      <c r="K95" s="319"/>
      <c r="L95" s="320" t="str">
        <f>IF(Zeitreihe!E54="","",Zeitreihe!E54)</f>
        <v/>
      </c>
      <c r="M95" s="320"/>
      <c r="N95" s="320"/>
      <c r="O95" s="320"/>
      <c r="P95" s="320"/>
      <c r="Q95" s="320"/>
      <c r="R95" s="321" t="e">
        <f>Zeitreihe!R54</f>
        <v>#N/A</v>
      </c>
      <c r="S95" s="322"/>
      <c r="T95" s="322"/>
      <c r="U95" s="322"/>
      <c r="V95" s="322"/>
      <c r="W95" s="322"/>
      <c r="X95" s="322"/>
      <c r="Y95" s="323"/>
      <c r="Z95" s="309" t="e">
        <f>Zeitreihe!C101</f>
        <v>#N/A</v>
      </c>
      <c r="AA95" s="310"/>
      <c r="AB95" s="310"/>
      <c r="AC95" s="310"/>
      <c r="AD95" s="310"/>
      <c r="AE95" s="310"/>
      <c r="AF95" s="311"/>
      <c r="AG95" s="318" t="e">
        <f>Zeitreihe!D101</f>
        <v>#N/A</v>
      </c>
      <c r="AH95" s="319"/>
      <c r="AI95" s="319"/>
      <c r="AJ95" s="319"/>
      <c r="AK95" s="320" t="str">
        <f>IF(Zeitreihe!E101="","",Zeitreihe!E101)</f>
        <v/>
      </c>
      <c r="AL95" s="320"/>
      <c r="AM95" s="320"/>
      <c r="AN95" s="320"/>
      <c r="AO95" s="320"/>
      <c r="AP95" s="320"/>
      <c r="AQ95" s="321" t="e">
        <f>Zeitreihe!R101</f>
        <v>#N/A</v>
      </c>
      <c r="AR95" s="322"/>
      <c r="AS95" s="322"/>
      <c r="AT95" s="322"/>
      <c r="AU95" s="322"/>
      <c r="AV95" s="322"/>
      <c r="AW95" s="322"/>
      <c r="AX95" s="323"/>
    </row>
    <row r="96" spans="1:50" ht="15" customHeight="1">
      <c r="A96" s="349" t="e">
        <f>Zeitreihe!C55</f>
        <v>#N/A</v>
      </c>
      <c r="B96" s="310"/>
      <c r="C96" s="310"/>
      <c r="D96" s="310"/>
      <c r="E96" s="310"/>
      <c r="F96" s="310"/>
      <c r="G96" s="311"/>
      <c r="H96" s="318" t="e">
        <f>Zeitreihe!D55</f>
        <v>#N/A</v>
      </c>
      <c r="I96" s="319"/>
      <c r="J96" s="319"/>
      <c r="K96" s="319"/>
      <c r="L96" s="320" t="str">
        <f>IF(Zeitreihe!E55="","",Zeitreihe!E55)</f>
        <v/>
      </c>
      <c r="M96" s="320"/>
      <c r="N96" s="320"/>
      <c r="O96" s="320"/>
      <c r="P96" s="320"/>
      <c r="Q96" s="320"/>
      <c r="R96" s="321" t="e">
        <f>Zeitreihe!R55</f>
        <v>#N/A</v>
      </c>
      <c r="S96" s="322"/>
      <c r="T96" s="322"/>
      <c r="U96" s="322"/>
      <c r="V96" s="322"/>
      <c r="W96" s="322"/>
      <c r="X96" s="322"/>
      <c r="Y96" s="323"/>
      <c r="Z96" s="309" t="e">
        <f>Zeitreihe!C102</f>
        <v>#N/A</v>
      </c>
      <c r="AA96" s="310"/>
      <c r="AB96" s="310"/>
      <c r="AC96" s="310"/>
      <c r="AD96" s="310"/>
      <c r="AE96" s="310"/>
      <c r="AF96" s="311"/>
      <c r="AG96" s="318" t="e">
        <f>Zeitreihe!D102</f>
        <v>#N/A</v>
      </c>
      <c r="AH96" s="319"/>
      <c r="AI96" s="319"/>
      <c r="AJ96" s="319"/>
      <c r="AK96" s="320" t="str">
        <f>IF(Zeitreihe!E102="","",Zeitreihe!E102)</f>
        <v/>
      </c>
      <c r="AL96" s="320"/>
      <c r="AM96" s="320"/>
      <c r="AN96" s="320"/>
      <c r="AO96" s="320"/>
      <c r="AP96" s="320"/>
      <c r="AQ96" s="321" t="e">
        <f>Zeitreihe!R102</f>
        <v>#N/A</v>
      </c>
      <c r="AR96" s="322"/>
      <c r="AS96" s="322"/>
      <c r="AT96" s="322"/>
      <c r="AU96" s="322"/>
      <c r="AV96" s="322"/>
      <c r="AW96" s="322"/>
      <c r="AX96" s="323"/>
    </row>
    <row r="97" spans="1:135" ht="15" customHeight="1">
      <c r="A97" s="349" t="e">
        <f>Zeitreihe!C56</f>
        <v>#N/A</v>
      </c>
      <c r="B97" s="310"/>
      <c r="C97" s="310"/>
      <c r="D97" s="310"/>
      <c r="E97" s="310"/>
      <c r="F97" s="310"/>
      <c r="G97" s="311"/>
      <c r="H97" s="318" t="e">
        <f>Zeitreihe!D56</f>
        <v>#N/A</v>
      </c>
      <c r="I97" s="319"/>
      <c r="J97" s="319"/>
      <c r="K97" s="319"/>
      <c r="L97" s="320" t="str">
        <f>IF(Zeitreihe!E56="","",Zeitreihe!E56)</f>
        <v/>
      </c>
      <c r="M97" s="320"/>
      <c r="N97" s="320"/>
      <c r="O97" s="320"/>
      <c r="P97" s="320"/>
      <c r="Q97" s="320"/>
      <c r="R97" s="321" t="e">
        <f>Zeitreihe!R56</f>
        <v>#N/A</v>
      </c>
      <c r="S97" s="322"/>
      <c r="T97" s="322"/>
      <c r="U97" s="322"/>
      <c r="V97" s="322"/>
      <c r="W97" s="322"/>
      <c r="X97" s="322"/>
      <c r="Y97" s="323"/>
      <c r="Z97" s="309" t="e">
        <f>Zeitreihe!C103</f>
        <v>#N/A</v>
      </c>
      <c r="AA97" s="310"/>
      <c r="AB97" s="310"/>
      <c r="AC97" s="310"/>
      <c r="AD97" s="310"/>
      <c r="AE97" s="310"/>
      <c r="AF97" s="311"/>
      <c r="AG97" s="318" t="e">
        <f>Zeitreihe!D103</f>
        <v>#N/A</v>
      </c>
      <c r="AH97" s="319"/>
      <c r="AI97" s="319"/>
      <c r="AJ97" s="319"/>
      <c r="AK97" s="320" t="str">
        <f>IF(Zeitreihe!E103="","",Zeitreihe!E103)</f>
        <v/>
      </c>
      <c r="AL97" s="320"/>
      <c r="AM97" s="320"/>
      <c r="AN97" s="320"/>
      <c r="AO97" s="320"/>
      <c r="AP97" s="320"/>
      <c r="AQ97" s="321" t="e">
        <f>Zeitreihe!R103</f>
        <v>#N/A</v>
      </c>
      <c r="AR97" s="322"/>
      <c r="AS97" s="322"/>
      <c r="AT97" s="322"/>
      <c r="AU97" s="322"/>
      <c r="AV97" s="322"/>
      <c r="AW97" s="322"/>
      <c r="AX97" s="323"/>
    </row>
    <row r="98" spans="1:135" ht="15" customHeight="1">
      <c r="A98" s="349" t="e">
        <f>Zeitreihe!C57</f>
        <v>#N/A</v>
      </c>
      <c r="B98" s="310"/>
      <c r="C98" s="310"/>
      <c r="D98" s="310"/>
      <c r="E98" s="310"/>
      <c r="F98" s="310"/>
      <c r="G98" s="311"/>
      <c r="H98" s="318" t="e">
        <f>Zeitreihe!D57</f>
        <v>#N/A</v>
      </c>
      <c r="I98" s="319"/>
      <c r="J98" s="319"/>
      <c r="K98" s="319"/>
      <c r="L98" s="320" t="str">
        <f>IF(Zeitreihe!E57="","",Zeitreihe!E57)</f>
        <v/>
      </c>
      <c r="M98" s="320"/>
      <c r="N98" s="320"/>
      <c r="O98" s="320"/>
      <c r="P98" s="320"/>
      <c r="Q98" s="320"/>
      <c r="R98" s="321" t="e">
        <f>Zeitreihe!R57</f>
        <v>#N/A</v>
      </c>
      <c r="S98" s="322"/>
      <c r="T98" s="322"/>
      <c r="U98" s="322"/>
      <c r="V98" s="322"/>
      <c r="W98" s="322"/>
      <c r="X98" s="322"/>
      <c r="Y98" s="323"/>
      <c r="Z98" s="309" t="e">
        <f>Zeitreihe!C104</f>
        <v>#N/A</v>
      </c>
      <c r="AA98" s="310"/>
      <c r="AB98" s="310"/>
      <c r="AC98" s="310"/>
      <c r="AD98" s="310"/>
      <c r="AE98" s="310"/>
      <c r="AF98" s="311"/>
      <c r="AG98" s="318" t="e">
        <f>Zeitreihe!D104</f>
        <v>#N/A</v>
      </c>
      <c r="AH98" s="319"/>
      <c r="AI98" s="319"/>
      <c r="AJ98" s="319"/>
      <c r="AK98" s="320" t="str">
        <f>IF(Zeitreihe!E104="","",Zeitreihe!E104)</f>
        <v/>
      </c>
      <c r="AL98" s="320"/>
      <c r="AM98" s="320"/>
      <c r="AN98" s="320"/>
      <c r="AO98" s="320"/>
      <c r="AP98" s="320"/>
      <c r="AQ98" s="321" t="e">
        <f>Zeitreihe!R104</f>
        <v>#N/A</v>
      </c>
      <c r="AR98" s="322"/>
      <c r="AS98" s="322"/>
      <c r="AT98" s="322"/>
      <c r="AU98" s="322"/>
      <c r="AV98" s="322"/>
      <c r="AW98" s="322"/>
      <c r="AX98" s="323"/>
      <c r="EE98" s="14"/>
    </row>
    <row r="99" spans="1:135" ht="15" customHeight="1">
      <c r="A99" s="349" t="e">
        <f>Zeitreihe!C58</f>
        <v>#N/A</v>
      </c>
      <c r="B99" s="310"/>
      <c r="C99" s="310"/>
      <c r="D99" s="310"/>
      <c r="E99" s="310"/>
      <c r="F99" s="310"/>
      <c r="G99" s="311"/>
      <c r="H99" s="318" t="e">
        <f>Zeitreihe!D58</f>
        <v>#N/A</v>
      </c>
      <c r="I99" s="319"/>
      <c r="J99" s="319"/>
      <c r="K99" s="319"/>
      <c r="L99" s="320" t="str">
        <f>IF(Zeitreihe!E58="","",Zeitreihe!E58)</f>
        <v/>
      </c>
      <c r="M99" s="320"/>
      <c r="N99" s="320"/>
      <c r="O99" s="320"/>
      <c r="P99" s="320"/>
      <c r="Q99" s="320"/>
      <c r="R99" s="321" t="e">
        <f>Zeitreihe!R58</f>
        <v>#N/A</v>
      </c>
      <c r="S99" s="322"/>
      <c r="T99" s="322"/>
      <c r="U99" s="322"/>
      <c r="V99" s="322"/>
      <c r="W99" s="322"/>
      <c r="X99" s="322"/>
      <c r="Y99" s="323"/>
      <c r="Z99" s="309" t="e">
        <f>Zeitreihe!C105</f>
        <v>#N/A</v>
      </c>
      <c r="AA99" s="310"/>
      <c r="AB99" s="310"/>
      <c r="AC99" s="310"/>
      <c r="AD99" s="310"/>
      <c r="AE99" s="310"/>
      <c r="AF99" s="311"/>
      <c r="AG99" s="318" t="e">
        <f>Zeitreihe!D105</f>
        <v>#N/A</v>
      </c>
      <c r="AH99" s="319"/>
      <c r="AI99" s="319"/>
      <c r="AJ99" s="319"/>
      <c r="AK99" s="320" t="str">
        <f>IF(Zeitreihe!E105="","",Zeitreihe!E105)</f>
        <v/>
      </c>
      <c r="AL99" s="320"/>
      <c r="AM99" s="320"/>
      <c r="AN99" s="320"/>
      <c r="AO99" s="320"/>
      <c r="AP99" s="320"/>
      <c r="AQ99" s="321" t="e">
        <f>Zeitreihe!R105</f>
        <v>#N/A</v>
      </c>
      <c r="AR99" s="322"/>
      <c r="AS99" s="322"/>
      <c r="AT99" s="322"/>
      <c r="AU99" s="322"/>
      <c r="AV99" s="322"/>
      <c r="AW99" s="322"/>
      <c r="AX99" s="323"/>
      <c r="EE99" s="14"/>
    </row>
    <row r="100" spans="1:135" ht="15" customHeight="1">
      <c r="A100" s="349" t="e">
        <f>Zeitreihe!C59</f>
        <v>#N/A</v>
      </c>
      <c r="B100" s="310"/>
      <c r="C100" s="310"/>
      <c r="D100" s="310"/>
      <c r="E100" s="310"/>
      <c r="F100" s="310"/>
      <c r="G100" s="311"/>
      <c r="H100" s="318" t="e">
        <f>Zeitreihe!D59</f>
        <v>#N/A</v>
      </c>
      <c r="I100" s="319"/>
      <c r="J100" s="319"/>
      <c r="K100" s="319"/>
      <c r="L100" s="320" t="str">
        <f>IF(Zeitreihe!E59="","",Zeitreihe!E59)</f>
        <v/>
      </c>
      <c r="M100" s="320"/>
      <c r="N100" s="320"/>
      <c r="O100" s="320"/>
      <c r="P100" s="320"/>
      <c r="Q100" s="320"/>
      <c r="R100" s="321" t="e">
        <f>Zeitreihe!R59</f>
        <v>#N/A</v>
      </c>
      <c r="S100" s="322"/>
      <c r="T100" s="322"/>
      <c r="U100" s="322"/>
      <c r="V100" s="322"/>
      <c r="W100" s="322"/>
      <c r="X100" s="322"/>
      <c r="Y100" s="323"/>
      <c r="Z100" s="309" t="e">
        <f>Zeitreihe!C106</f>
        <v>#N/A</v>
      </c>
      <c r="AA100" s="310"/>
      <c r="AB100" s="310"/>
      <c r="AC100" s="310"/>
      <c r="AD100" s="310"/>
      <c r="AE100" s="310"/>
      <c r="AF100" s="311"/>
      <c r="AG100" s="318" t="e">
        <f>Zeitreihe!D106</f>
        <v>#N/A</v>
      </c>
      <c r="AH100" s="319"/>
      <c r="AI100" s="319"/>
      <c r="AJ100" s="319"/>
      <c r="AK100" s="320" t="str">
        <f>IF(Zeitreihe!E106="","",Zeitreihe!E106)</f>
        <v/>
      </c>
      <c r="AL100" s="320"/>
      <c r="AM100" s="320"/>
      <c r="AN100" s="320"/>
      <c r="AO100" s="320"/>
      <c r="AP100" s="320"/>
      <c r="AQ100" s="321" t="e">
        <f>Zeitreihe!R106</f>
        <v>#N/A</v>
      </c>
      <c r="AR100" s="322"/>
      <c r="AS100" s="322"/>
      <c r="AT100" s="322"/>
      <c r="AU100" s="322"/>
      <c r="AV100" s="322"/>
      <c r="AW100" s="322"/>
      <c r="AX100" s="323"/>
      <c r="EE100" s="14"/>
    </row>
    <row r="101" spans="1:135" ht="15" customHeight="1">
      <c r="A101" s="349" t="e">
        <f>Zeitreihe!C60</f>
        <v>#N/A</v>
      </c>
      <c r="B101" s="310"/>
      <c r="C101" s="310"/>
      <c r="D101" s="310"/>
      <c r="E101" s="310"/>
      <c r="F101" s="310"/>
      <c r="G101" s="311"/>
      <c r="H101" s="318" t="e">
        <f>Zeitreihe!D60</f>
        <v>#N/A</v>
      </c>
      <c r="I101" s="319"/>
      <c r="J101" s="319"/>
      <c r="K101" s="319"/>
      <c r="L101" s="320" t="str">
        <f>IF(Zeitreihe!E60="","",Zeitreihe!E60)</f>
        <v/>
      </c>
      <c r="M101" s="320"/>
      <c r="N101" s="320"/>
      <c r="O101" s="320"/>
      <c r="P101" s="320"/>
      <c r="Q101" s="320"/>
      <c r="R101" s="321" t="e">
        <f>Zeitreihe!R60</f>
        <v>#N/A</v>
      </c>
      <c r="S101" s="322"/>
      <c r="T101" s="322"/>
      <c r="U101" s="322"/>
      <c r="V101" s="322"/>
      <c r="W101" s="322"/>
      <c r="X101" s="322"/>
      <c r="Y101" s="323"/>
      <c r="Z101" s="309" t="e">
        <f>Zeitreihe!C107</f>
        <v>#N/A</v>
      </c>
      <c r="AA101" s="310"/>
      <c r="AB101" s="310"/>
      <c r="AC101" s="310"/>
      <c r="AD101" s="310"/>
      <c r="AE101" s="310"/>
      <c r="AF101" s="311"/>
      <c r="AG101" s="318" t="e">
        <f>Zeitreihe!D107</f>
        <v>#N/A</v>
      </c>
      <c r="AH101" s="319"/>
      <c r="AI101" s="319"/>
      <c r="AJ101" s="319"/>
      <c r="AK101" s="320" t="str">
        <f>IF(Zeitreihe!E107="","",Zeitreihe!E107)</f>
        <v/>
      </c>
      <c r="AL101" s="320"/>
      <c r="AM101" s="320"/>
      <c r="AN101" s="320"/>
      <c r="AO101" s="320"/>
      <c r="AP101" s="320"/>
      <c r="AQ101" s="321" t="e">
        <f>Zeitreihe!R107</f>
        <v>#N/A</v>
      </c>
      <c r="AR101" s="322"/>
      <c r="AS101" s="322"/>
      <c r="AT101" s="322"/>
      <c r="AU101" s="322"/>
      <c r="AV101" s="322"/>
      <c r="AW101" s="322"/>
      <c r="AX101" s="323"/>
      <c r="EE101" s="14"/>
    </row>
    <row r="102" spans="1:135" ht="15" customHeight="1" thickBot="1">
      <c r="A102" s="345" t="e">
        <f>Zeitreihe!C61</f>
        <v>#N/A</v>
      </c>
      <c r="B102" s="329"/>
      <c r="C102" s="329"/>
      <c r="D102" s="329"/>
      <c r="E102" s="329"/>
      <c r="F102" s="329"/>
      <c r="G102" s="330"/>
      <c r="H102" s="312" t="e">
        <f>Zeitreihe!D61</f>
        <v>#N/A</v>
      </c>
      <c r="I102" s="313"/>
      <c r="J102" s="313"/>
      <c r="K102" s="313"/>
      <c r="L102" s="314" t="str">
        <f>IF(Zeitreihe!E61="","",Zeitreihe!E61)</f>
        <v/>
      </c>
      <c r="M102" s="314"/>
      <c r="N102" s="314"/>
      <c r="O102" s="314"/>
      <c r="P102" s="314"/>
      <c r="Q102" s="314"/>
      <c r="R102" s="315" t="e">
        <f>Zeitreihe!R61</f>
        <v>#N/A</v>
      </c>
      <c r="S102" s="316"/>
      <c r="T102" s="316"/>
      <c r="U102" s="316"/>
      <c r="V102" s="316"/>
      <c r="W102" s="316"/>
      <c r="X102" s="316"/>
      <c r="Y102" s="317"/>
      <c r="Z102" s="328" t="e">
        <f>Zeitreihe!C108</f>
        <v>#N/A</v>
      </c>
      <c r="AA102" s="329"/>
      <c r="AB102" s="329"/>
      <c r="AC102" s="329"/>
      <c r="AD102" s="329"/>
      <c r="AE102" s="329"/>
      <c r="AF102" s="330"/>
      <c r="AG102" s="312" t="e">
        <f>Zeitreihe!D108</f>
        <v>#N/A</v>
      </c>
      <c r="AH102" s="313"/>
      <c r="AI102" s="313"/>
      <c r="AJ102" s="313"/>
      <c r="AK102" s="314" t="str">
        <f>IF(Zeitreihe!E108="","",Zeitreihe!E108)</f>
        <v/>
      </c>
      <c r="AL102" s="314"/>
      <c r="AM102" s="314"/>
      <c r="AN102" s="314"/>
      <c r="AO102" s="314"/>
      <c r="AP102" s="314"/>
      <c r="AQ102" s="315" t="e">
        <f>Zeitreihe!R108</f>
        <v>#N/A</v>
      </c>
      <c r="AR102" s="316"/>
      <c r="AS102" s="316"/>
      <c r="AT102" s="316"/>
      <c r="AU102" s="316"/>
      <c r="AV102" s="316"/>
      <c r="AW102" s="316"/>
      <c r="AX102" s="317"/>
      <c r="EE102" s="14"/>
    </row>
    <row r="103" spans="1:135" ht="15" customHeight="1" thickBot="1">
      <c r="A103" t="s">
        <v>145</v>
      </c>
      <c r="EE103" s="14"/>
    </row>
    <row r="104" spans="1:135" ht="15" customHeight="1">
      <c r="A104" s="346" t="s">
        <v>97</v>
      </c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 t="s">
        <v>97</v>
      </c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8"/>
    </row>
    <row r="105" spans="1:135" ht="15" customHeight="1" thickBot="1">
      <c r="A105" s="343" t="s">
        <v>98</v>
      </c>
      <c r="B105" s="344"/>
      <c r="C105" s="344"/>
      <c r="D105" s="344"/>
      <c r="E105" s="344"/>
      <c r="F105" s="344"/>
      <c r="G105" s="344"/>
      <c r="H105" s="335" t="s">
        <v>99</v>
      </c>
      <c r="I105" s="335"/>
      <c r="J105" s="335"/>
      <c r="K105" s="335"/>
      <c r="L105" s="335" t="s">
        <v>9</v>
      </c>
      <c r="M105" s="335"/>
      <c r="N105" s="335"/>
      <c r="O105" s="335"/>
      <c r="P105" s="335"/>
      <c r="Q105" s="335"/>
      <c r="R105" s="335" t="s">
        <v>47</v>
      </c>
      <c r="S105" s="335"/>
      <c r="T105" s="335"/>
      <c r="U105" s="335"/>
      <c r="V105" s="335"/>
      <c r="W105" s="335"/>
      <c r="X105" s="335"/>
      <c r="Y105" s="335"/>
      <c r="Z105" s="344" t="s">
        <v>98</v>
      </c>
      <c r="AA105" s="344"/>
      <c r="AB105" s="344"/>
      <c r="AC105" s="344"/>
      <c r="AD105" s="344"/>
      <c r="AE105" s="344"/>
      <c r="AF105" s="344"/>
      <c r="AG105" s="335" t="s">
        <v>99</v>
      </c>
      <c r="AH105" s="335"/>
      <c r="AI105" s="335"/>
      <c r="AJ105" s="335"/>
      <c r="AK105" s="335" t="s">
        <v>9</v>
      </c>
      <c r="AL105" s="335"/>
      <c r="AM105" s="335"/>
      <c r="AN105" s="335"/>
      <c r="AO105" s="335"/>
      <c r="AP105" s="335"/>
      <c r="AQ105" s="335" t="s">
        <v>47</v>
      </c>
      <c r="AR105" s="335"/>
      <c r="AS105" s="335"/>
      <c r="AT105" s="335"/>
      <c r="AU105" s="335"/>
      <c r="AV105" s="335"/>
      <c r="AW105" s="335"/>
      <c r="AX105" s="336"/>
    </row>
    <row r="106" spans="1:135" ht="15" customHeight="1">
      <c r="A106" s="309" t="e">
        <f>Zeitreihe!C109</f>
        <v>#N/A</v>
      </c>
      <c r="B106" s="310"/>
      <c r="C106" s="310"/>
      <c r="D106" s="310"/>
      <c r="E106" s="310"/>
      <c r="F106" s="310"/>
      <c r="G106" s="311"/>
      <c r="H106" s="337" t="e">
        <f>Zeitreihe!D109</f>
        <v>#N/A</v>
      </c>
      <c r="I106" s="338"/>
      <c r="J106" s="338"/>
      <c r="K106" s="338"/>
      <c r="L106" s="339" t="str">
        <f>IF(Zeitreihe!E109="","",Zeitreihe!E109)</f>
        <v/>
      </c>
      <c r="M106" s="339"/>
      <c r="N106" s="339"/>
      <c r="O106" s="339"/>
      <c r="P106" s="339"/>
      <c r="Q106" s="339"/>
      <c r="R106" s="340" t="e">
        <f>Zeitreihe!R109</f>
        <v>#N/A</v>
      </c>
      <c r="S106" s="341"/>
      <c r="T106" s="341"/>
      <c r="U106" s="341"/>
      <c r="V106" s="341"/>
      <c r="W106" s="341"/>
      <c r="X106" s="341"/>
      <c r="Y106" s="342"/>
      <c r="Z106" s="309" t="e">
        <f>Zeitreihe!C156</f>
        <v>#N/A</v>
      </c>
      <c r="AA106" s="310"/>
      <c r="AB106" s="310"/>
      <c r="AC106" s="310"/>
      <c r="AD106" s="310"/>
      <c r="AE106" s="310"/>
      <c r="AF106" s="311"/>
      <c r="AG106" s="337" t="e">
        <f>Zeitreihe!D156</f>
        <v>#N/A</v>
      </c>
      <c r="AH106" s="338"/>
      <c r="AI106" s="338"/>
      <c r="AJ106" s="338"/>
      <c r="AK106" s="339" t="str">
        <f>IF(Zeitreihe!E156="","",Zeitreihe!E156)</f>
        <v/>
      </c>
      <c r="AL106" s="339"/>
      <c r="AM106" s="339"/>
      <c r="AN106" s="339"/>
      <c r="AO106" s="339"/>
      <c r="AP106" s="339"/>
      <c r="AQ106" s="340" t="e">
        <f>Zeitreihe!R156</f>
        <v>#N/A</v>
      </c>
      <c r="AR106" s="341"/>
      <c r="AS106" s="341"/>
      <c r="AT106" s="341"/>
      <c r="AU106" s="341"/>
      <c r="AV106" s="341"/>
      <c r="AW106" s="341"/>
      <c r="AX106" s="342"/>
    </row>
    <row r="107" spans="1:135" ht="15" customHeight="1">
      <c r="A107" s="309" t="e">
        <f>Zeitreihe!C110</f>
        <v>#N/A</v>
      </c>
      <c r="B107" s="310"/>
      <c r="C107" s="310"/>
      <c r="D107" s="310"/>
      <c r="E107" s="310"/>
      <c r="F107" s="310"/>
      <c r="G107" s="311"/>
      <c r="H107" s="318" t="e">
        <f>Zeitreihe!D110</f>
        <v>#N/A</v>
      </c>
      <c r="I107" s="319"/>
      <c r="J107" s="319"/>
      <c r="K107" s="319"/>
      <c r="L107" s="320" t="str">
        <f>IF(Zeitreihe!E110="","",Zeitreihe!E110)</f>
        <v/>
      </c>
      <c r="M107" s="320"/>
      <c r="N107" s="320"/>
      <c r="O107" s="320"/>
      <c r="P107" s="320"/>
      <c r="Q107" s="320"/>
      <c r="R107" s="321" t="e">
        <f>Zeitreihe!R110</f>
        <v>#N/A</v>
      </c>
      <c r="S107" s="322"/>
      <c r="T107" s="322"/>
      <c r="U107" s="322"/>
      <c r="V107" s="322"/>
      <c r="W107" s="322"/>
      <c r="X107" s="322"/>
      <c r="Y107" s="323"/>
      <c r="Z107" s="309" t="e">
        <f>Zeitreihe!C157</f>
        <v>#N/A</v>
      </c>
      <c r="AA107" s="310"/>
      <c r="AB107" s="310"/>
      <c r="AC107" s="310"/>
      <c r="AD107" s="310"/>
      <c r="AE107" s="310"/>
      <c r="AF107" s="311"/>
      <c r="AG107" s="318" t="e">
        <f>Zeitreihe!D157</f>
        <v>#N/A</v>
      </c>
      <c r="AH107" s="319"/>
      <c r="AI107" s="319"/>
      <c r="AJ107" s="319"/>
      <c r="AK107" s="320" t="str">
        <f>IF(Zeitreihe!E157="","",Zeitreihe!E157)</f>
        <v/>
      </c>
      <c r="AL107" s="320"/>
      <c r="AM107" s="320"/>
      <c r="AN107" s="320"/>
      <c r="AO107" s="320"/>
      <c r="AP107" s="320"/>
      <c r="AQ107" s="321" t="e">
        <f>Zeitreihe!R157</f>
        <v>#N/A</v>
      </c>
      <c r="AR107" s="322"/>
      <c r="AS107" s="322"/>
      <c r="AT107" s="322"/>
      <c r="AU107" s="322"/>
      <c r="AV107" s="322"/>
      <c r="AW107" s="322"/>
      <c r="AX107" s="323"/>
    </row>
    <row r="108" spans="1:135" ht="15" customHeight="1">
      <c r="A108" s="309" t="e">
        <f>Zeitreihe!C111</f>
        <v>#N/A</v>
      </c>
      <c r="B108" s="310"/>
      <c r="C108" s="310"/>
      <c r="D108" s="310"/>
      <c r="E108" s="310"/>
      <c r="F108" s="310"/>
      <c r="G108" s="311"/>
      <c r="H108" s="318" t="e">
        <f>Zeitreihe!D111</f>
        <v>#N/A</v>
      </c>
      <c r="I108" s="319"/>
      <c r="J108" s="319"/>
      <c r="K108" s="319"/>
      <c r="L108" s="320" t="str">
        <f>IF(Zeitreihe!E111="","",Zeitreihe!E111)</f>
        <v/>
      </c>
      <c r="M108" s="320"/>
      <c r="N108" s="320"/>
      <c r="O108" s="320"/>
      <c r="P108" s="320"/>
      <c r="Q108" s="320"/>
      <c r="R108" s="321" t="e">
        <f>Zeitreihe!R111</f>
        <v>#N/A</v>
      </c>
      <c r="S108" s="322"/>
      <c r="T108" s="322"/>
      <c r="U108" s="322"/>
      <c r="V108" s="322"/>
      <c r="W108" s="322"/>
      <c r="X108" s="322"/>
      <c r="Y108" s="323"/>
      <c r="Z108" s="309" t="e">
        <f>Zeitreihe!C158</f>
        <v>#N/A</v>
      </c>
      <c r="AA108" s="310"/>
      <c r="AB108" s="310"/>
      <c r="AC108" s="310"/>
      <c r="AD108" s="310"/>
      <c r="AE108" s="310"/>
      <c r="AF108" s="311"/>
      <c r="AG108" s="318" t="e">
        <f>Zeitreihe!D158</f>
        <v>#N/A</v>
      </c>
      <c r="AH108" s="319"/>
      <c r="AI108" s="319"/>
      <c r="AJ108" s="319"/>
      <c r="AK108" s="320" t="str">
        <f>IF(Zeitreihe!E158="","",Zeitreihe!E158)</f>
        <v/>
      </c>
      <c r="AL108" s="320"/>
      <c r="AM108" s="320"/>
      <c r="AN108" s="320"/>
      <c r="AO108" s="320"/>
      <c r="AP108" s="320"/>
      <c r="AQ108" s="321" t="e">
        <f>Zeitreihe!R158</f>
        <v>#N/A</v>
      </c>
      <c r="AR108" s="322"/>
      <c r="AS108" s="322"/>
      <c r="AT108" s="322"/>
      <c r="AU108" s="322"/>
      <c r="AV108" s="322"/>
      <c r="AW108" s="322"/>
      <c r="AX108" s="323"/>
    </row>
    <row r="109" spans="1:135" ht="15" customHeight="1">
      <c r="A109" s="309" t="e">
        <f>Zeitreihe!C112</f>
        <v>#N/A</v>
      </c>
      <c r="B109" s="310"/>
      <c r="C109" s="310"/>
      <c r="D109" s="310"/>
      <c r="E109" s="310"/>
      <c r="F109" s="310"/>
      <c r="G109" s="311"/>
      <c r="H109" s="318" t="e">
        <f>Zeitreihe!D112</f>
        <v>#N/A</v>
      </c>
      <c r="I109" s="319"/>
      <c r="J109" s="319"/>
      <c r="K109" s="319"/>
      <c r="L109" s="320" t="str">
        <f>IF(Zeitreihe!E112="","",Zeitreihe!E112)</f>
        <v/>
      </c>
      <c r="M109" s="320"/>
      <c r="N109" s="320"/>
      <c r="O109" s="320"/>
      <c r="P109" s="320"/>
      <c r="Q109" s="320"/>
      <c r="R109" s="321" t="e">
        <f>Zeitreihe!R112</f>
        <v>#N/A</v>
      </c>
      <c r="S109" s="322"/>
      <c r="T109" s="322"/>
      <c r="U109" s="322"/>
      <c r="V109" s="322"/>
      <c r="W109" s="322"/>
      <c r="X109" s="322"/>
      <c r="Y109" s="323"/>
      <c r="Z109" s="309" t="e">
        <f>Zeitreihe!C159</f>
        <v>#N/A</v>
      </c>
      <c r="AA109" s="310"/>
      <c r="AB109" s="310"/>
      <c r="AC109" s="310"/>
      <c r="AD109" s="310"/>
      <c r="AE109" s="310"/>
      <c r="AF109" s="311"/>
      <c r="AG109" s="318" t="e">
        <f>Zeitreihe!D159</f>
        <v>#N/A</v>
      </c>
      <c r="AH109" s="319"/>
      <c r="AI109" s="319"/>
      <c r="AJ109" s="319"/>
      <c r="AK109" s="320" t="str">
        <f>IF(Zeitreihe!E159="","",Zeitreihe!E159)</f>
        <v/>
      </c>
      <c r="AL109" s="320"/>
      <c r="AM109" s="320"/>
      <c r="AN109" s="320"/>
      <c r="AO109" s="320"/>
      <c r="AP109" s="320"/>
      <c r="AQ109" s="321" t="e">
        <f>Zeitreihe!R159</f>
        <v>#N/A</v>
      </c>
      <c r="AR109" s="322"/>
      <c r="AS109" s="322"/>
      <c r="AT109" s="322"/>
      <c r="AU109" s="322"/>
      <c r="AV109" s="322"/>
      <c r="AW109" s="322"/>
      <c r="AX109" s="323"/>
    </row>
    <row r="110" spans="1:135" ht="15" customHeight="1">
      <c r="A110" s="309" t="e">
        <f>Zeitreihe!C113</f>
        <v>#N/A</v>
      </c>
      <c r="B110" s="310"/>
      <c r="C110" s="310"/>
      <c r="D110" s="310"/>
      <c r="E110" s="310"/>
      <c r="F110" s="310"/>
      <c r="G110" s="311"/>
      <c r="H110" s="318" t="e">
        <f>Zeitreihe!D113</f>
        <v>#N/A</v>
      </c>
      <c r="I110" s="319"/>
      <c r="J110" s="319"/>
      <c r="K110" s="319"/>
      <c r="L110" s="320" t="str">
        <f>IF(Zeitreihe!E113="","",Zeitreihe!E113)</f>
        <v/>
      </c>
      <c r="M110" s="320"/>
      <c r="N110" s="320"/>
      <c r="O110" s="320"/>
      <c r="P110" s="320"/>
      <c r="Q110" s="320"/>
      <c r="R110" s="321" t="e">
        <f>Zeitreihe!R113</f>
        <v>#N/A</v>
      </c>
      <c r="S110" s="322"/>
      <c r="T110" s="322"/>
      <c r="U110" s="322"/>
      <c r="V110" s="322"/>
      <c r="W110" s="322"/>
      <c r="X110" s="322"/>
      <c r="Y110" s="323"/>
      <c r="Z110" s="309" t="e">
        <f>Zeitreihe!C160</f>
        <v>#N/A</v>
      </c>
      <c r="AA110" s="310"/>
      <c r="AB110" s="310"/>
      <c r="AC110" s="310"/>
      <c r="AD110" s="310"/>
      <c r="AE110" s="310"/>
      <c r="AF110" s="311"/>
      <c r="AG110" s="318" t="e">
        <f>Zeitreihe!D160</f>
        <v>#N/A</v>
      </c>
      <c r="AH110" s="319"/>
      <c r="AI110" s="319"/>
      <c r="AJ110" s="319"/>
      <c r="AK110" s="320" t="str">
        <f>IF(Zeitreihe!E160="","",Zeitreihe!E160)</f>
        <v/>
      </c>
      <c r="AL110" s="320"/>
      <c r="AM110" s="320"/>
      <c r="AN110" s="320"/>
      <c r="AO110" s="320"/>
      <c r="AP110" s="320"/>
      <c r="AQ110" s="321" t="e">
        <f>Zeitreihe!R160</f>
        <v>#N/A</v>
      </c>
      <c r="AR110" s="322"/>
      <c r="AS110" s="322"/>
      <c r="AT110" s="322"/>
      <c r="AU110" s="322"/>
      <c r="AV110" s="322"/>
      <c r="AW110" s="322"/>
      <c r="AX110" s="323"/>
    </row>
    <row r="111" spans="1:135" ht="15" customHeight="1">
      <c r="A111" s="309" t="e">
        <f>Zeitreihe!C114</f>
        <v>#N/A</v>
      </c>
      <c r="B111" s="310"/>
      <c r="C111" s="310"/>
      <c r="D111" s="310"/>
      <c r="E111" s="310"/>
      <c r="F111" s="310"/>
      <c r="G111" s="311"/>
      <c r="H111" s="318" t="e">
        <f>Zeitreihe!D114</f>
        <v>#N/A</v>
      </c>
      <c r="I111" s="319"/>
      <c r="J111" s="319"/>
      <c r="K111" s="319"/>
      <c r="L111" s="320" t="str">
        <f>IF(Zeitreihe!E114="","",Zeitreihe!E114)</f>
        <v/>
      </c>
      <c r="M111" s="320"/>
      <c r="N111" s="320"/>
      <c r="O111" s="320"/>
      <c r="P111" s="320"/>
      <c r="Q111" s="320"/>
      <c r="R111" s="321" t="e">
        <f>Zeitreihe!R114</f>
        <v>#N/A</v>
      </c>
      <c r="S111" s="322"/>
      <c r="T111" s="322"/>
      <c r="U111" s="322"/>
      <c r="V111" s="322"/>
      <c r="W111" s="322"/>
      <c r="X111" s="322"/>
      <c r="Y111" s="323"/>
      <c r="Z111" s="309" t="e">
        <f>Zeitreihe!C161</f>
        <v>#N/A</v>
      </c>
      <c r="AA111" s="310"/>
      <c r="AB111" s="310"/>
      <c r="AC111" s="310"/>
      <c r="AD111" s="310"/>
      <c r="AE111" s="310"/>
      <c r="AF111" s="311"/>
      <c r="AG111" s="318" t="e">
        <f>Zeitreihe!D161</f>
        <v>#N/A</v>
      </c>
      <c r="AH111" s="319"/>
      <c r="AI111" s="319"/>
      <c r="AJ111" s="319"/>
      <c r="AK111" s="320" t="str">
        <f>IF(Zeitreihe!E161="","",Zeitreihe!E161)</f>
        <v/>
      </c>
      <c r="AL111" s="320"/>
      <c r="AM111" s="320"/>
      <c r="AN111" s="320"/>
      <c r="AO111" s="320"/>
      <c r="AP111" s="320"/>
      <c r="AQ111" s="321" t="e">
        <f>Zeitreihe!R161</f>
        <v>#N/A</v>
      </c>
      <c r="AR111" s="322"/>
      <c r="AS111" s="322"/>
      <c r="AT111" s="322"/>
      <c r="AU111" s="322"/>
      <c r="AV111" s="322"/>
      <c r="AW111" s="322"/>
      <c r="AX111" s="323"/>
    </row>
    <row r="112" spans="1:135" ht="15" customHeight="1">
      <c r="A112" s="309" t="e">
        <f>Zeitreihe!C115</f>
        <v>#N/A</v>
      </c>
      <c r="B112" s="310"/>
      <c r="C112" s="310"/>
      <c r="D112" s="310"/>
      <c r="E112" s="310"/>
      <c r="F112" s="310"/>
      <c r="G112" s="311"/>
      <c r="H112" s="318" t="e">
        <f>Zeitreihe!D115</f>
        <v>#N/A</v>
      </c>
      <c r="I112" s="319"/>
      <c r="J112" s="319"/>
      <c r="K112" s="319"/>
      <c r="L112" s="320" t="str">
        <f>IF(Zeitreihe!E115="","",Zeitreihe!E115)</f>
        <v/>
      </c>
      <c r="M112" s="320"/>
      <c r="N112" s="320"/>
      <c r="O112" s="320"/>
      <c r="P112" s="320"/>
      <c r="Q112" s="320"/>
      <c r="R112" s="321" t="e">
        <f>Zeitreihe!R115</f>
        <v>#N/A</v>
      </c>
      <c r="S112" s="322"/>
      <c r="T112" s="322"/>
      <c r="U112" s="322"/>
      <c r="V112" s="322"/>
      <c r="W112" s="322"/>
      <c r="X112" s="322"/>
      <c r="Y112" s="323"/>
      <c r="Z112" s="309" t="e">
        <f>Zeitreihe!C162</f>
        <v>#N/A</v>
      </c>
      <c r="AA112" s="310"/>
      <c r="AB112" s="310"/>
      <c r="AC112" s="310"/>
      <c r="AD112" s="310"/>
      <c r="AE112" s="310"/>
      <c r="AF112" s="311"/>
      <c r="AG112" s="318" t="e">
        <f>Zeitreihe!D162</f>
        <v>#N/A</v>
      </c>
      <c r="AH112" s="319"/>
      <c r="AI112" s="319"/>
      <c r="AJ112" s="319"/>
      <c r="AK112" s="320" t="str">
        <f>IF(Zeitreihe!E162="","",Zeitreihe!E162)</f>
        <v/>
      </c>
      <c r="AL112" s="320"/>
      <c r="AM112" s="320"/>
      <c r="AN112" s="320"/>
      <c r="AO112" s="320"/>
      <c r="AP112" s="320"/>
      <c r="AQ112" s="321" t="e">
        <f>Zeitreihe!R162</f>
        <v>#N/A</v>
      </c>
      <c r="AR112" s="322"/>
      <c r="AS112" s="322"/>
      <c r="AT112" s="322"/>
      <c r="AU112" s="322"/>
      <c r="AV112" s="322"/>
      <c r="AW112" s="322"/>
      <c r="AX112" s="323"/>
    </row>
    <row r="113" spans="1:50" ht="15" customHeight="1">
      <c r="A113" s="309" t="e">
        <f>Zeitreihe!C116</f>
        <v>#N/A</v>
      </c>
      <c r="B113" s="310"/>
      <c r="C113" s="310"/>
      <c r="D113" s="310"/>
      <c r="E113" s="310"/>
      <c r="F113" s="310"/>
      <c r="G113" s="311"/>
      <c r="H113" s="318" t="e">
        <f>Zeitreihe!D116</f>
        <v>#N/A</v>
      </c>
      <c r="I113" s="319"/>
      <c r="J113" s="319"/>
      <c r="K113" s="319"/>
      <c r="L113" s="320" t="str">
        <f>IF(Zeitreihe!E116="","",Zeitreihe!E116)</f>
        <v/>
      </c>
      <c r="M113" s="320"/>
      <c r="N113" s="320"/>
      <c r="O113" s="320"/>
      <c r="P113" s="320"/>
      <c r="Q113" s="320"/>
      <c r="R113" s="321" t="e">
        <f>Zeitreihe!R116</f>
        <v>#N/A</v>
      </c>
      <c r="S113" s="322"/>
      <c r="T113" s="322"/>
      <c r="U113" s="322"/>
      <c r="V113" s="322"/>
      <c r="W113" s="322"/>
      <c r="X113" s="322"/>
      <c r="Y113" s="323"/>
      <c r="Z113" s="309" t="e">
        <f>Zeitreihe!C163</f>
        <v>#N/A</v>
      </c>
      <c r="AA113" s="310"/>
      <c r="AB113" s="310"/>
      <c r="AC113" s="310"/>
      <c r="AD113" s="310"/>
      <c r="AE113" s="310"/>
      <c r="AF113" s="311"/>
      <c r="AG113" s="318" t="e">
        <f>Zeitreihe!D163</f>
        <v>#N/A</v>
      </c>
      <c r="AH113" s="319"/>
      <c r="AI113" s="319"/>
      <c r="AJ113" s="319"/>
      <c r="AK113" s="320" t="str">
        <f>IF(Zeitreihe!E163="","",Zeitreihe!E163)</f>
        <v/>
      </c>
      <c r="AL113" s="320"/>
      <c r="AM113" s="320"/>
      <c r="AN113" s="320"/>
      <c r="AO113" s="320"/>
      <c r="AP113" s="320"/>
      <c r="AQ113" s="321" t="e">
        <f>Zeitreihe!R163</f>
        <v>#N/A</v>
      </c>
      <c r="AR113" s="322"/>
      <c r="AS113" s="322"/>
      <c r="AT113" s="322"/>
      <c r="AU113" s="322"/>
      <c r="AV113" s="322"/>
      <c r="AW113" s="322"/>
      <c r="AX113" s="323"/>
    </row>
    <row r="114" spans="1:50" ht="15" customHeight="1">
      <c r="A114" s="309" t="e">
        <f>Zeitreihe!C117</f>
        <v>#N/A</v>
      </c>
      <c r="B114" s="310"/>
      <c r="C114" s="310"/>
      <c r="D114" s="310"/>
      <c r="E114" s="310"/>
      <c r="F114" s="310"/>
      <c r="G114" s="311"/>
      <c r="H114" s="318" t="e">
        <f>Zeitreihe!D117</f>
        <v>#N/A</v>
      </c>
      <c r="I114" s="319"/>
      <c r="J114" s="319"/>
      <c r="K114" s="319"/>
      <c r="L114" s="320" t="str">
        <f>IF(Zeitreihe!E117="","",Zeitreihe!E117)</f>
        <v/>
      </c>
      <c r="M114" s="320"/>
      <c r="N114" s="320"/>
      <c r="O114" s="320"/>
      <c r="P114" s="320"/>
      <c r="Q114" s="320"/>
      <c r="R114" s="321" t="e">
        <f>Zeitreihe!R117</f>
        <v>#N/A</v>
      </c>
      <c r="S114" s="322"/>
      <c r="T114" s="322"/>
      <c r="U114" s="322"/>
      <c r="V114" s="322"/>
      <c r="W114" s="322"/>
      <c r="X114" s="322"/>
      <c r="Y114" s="323"/>
      <c r="Z114" s="309" t="e">
        <f>Zeitreihe!C164</f>
        <v>#N/A</v>
      </c>
      <c r="AA114" s="310"/>
      <c r="AB114" s="310"/>
      <c r="AC114" s="310"/>
      <c r="AD114" s="310"/>
      <c r="AE114" s="310"/>
      <c r="AF114" s="311"/>
      <c r="AG114" s="318" t="e">
        <f>Zeitreihe!D164</f>
        <v>#N/A</v>
      </c>
      <c r="AH114" s="319"/>
      <c r="AI114" s="319"/>
      <c r="AJ114" s="319"/>
      <c r="AK114" s="320" t="str">
        <f>IF(Zeitreihe!E164="","",Zeitreihe!E164)</f>
        <v/>
      </c>
      <c r="AL114" s="320"/>
      <c r="AM114" s="320"/>
      <c r="AN114" s="320"/>
      <c r="AO114" s="320"/>
      <c r="AP114" s="320"/>
      <c r="AQ114" s="321" t="e">
        <f>Zeitreihe!R164</f>
        <v>#N/A</v>
      </c>
      <c r="AR114" s="322"/>
      <c r="AS114" s="322"/>
      <c r="AT114" s="322"/>
      <c r="AU114" s="322"/>
      <c r="AV114" s="322"/>
      <c r="AW114" s="322"/>
      <c r="AX114" s="323"/>
    </row>
    <row r="115" spans="1:50" ht="15" customHeight="1">
      <c r="A115" s="309" t="e">
        <f>Zeitreihe!C118</f>
        <v>#N/A</v>
      </c>
      <c r="B115" s="310"/>
      <c r="C115" s="310"/>
      <c r="D115" s="310"/>
      <c r="E115" s="310"/>
      <c r="F115" s="310"/>
      <c r="G115" s="311"/>
      <c r="H115" s="318" t="e">
        <f>Zeitreihe!D118</f>
        <v>#N/A</v>
      </c>
      <c r="I115" s="319"/>
      <c r="J115" s="319"/>
      <c r="K115" s="319"/>
      <c r="L115" s="320" t="str">
        <f>IF(Zeitreihe!E118="","",Zeitreihe!E118)</f>
        <v/>
      </c>
      <c r="M115" s="320"/>
      <c r="N115" s="320"/>
      <c r="O115" s="320"/>
      <c r="P115" s="320"/>
      <c r="Q115" s="320"/>
      <c r="R115" s="321" t="e">
        <f>Zeitreihe!R118</f>
        <v>#N/A</v>
      </c>
      <c r="S115" s="322"/>
      <c r="T115" s="322"/>
      <c r="U115" s="322"/>
      <c r="V115" s="322"/>
      <c r="W115" s="322"/>
      <c r="X115" s="322"/>
      <c r="Y115" s="323"/>
      <c r="Z115" s="309" t="e">
        <f>Zeitreihe!C165</f>
        <v>#N/A</v>
      </c>
      <c r="AA115" s="310"/>
      <c r="AB115" s="310"/>
      <c r="AC115" s="310"/>
      <c r="AD115" s="310"/>
      <c r="AE115" s="310"/>
      <c r="AF115" s="311"/>
      <c r="AG115" s="318" t="e">
        <f>Zeitreihe!D165</f>
        <v>#N/A</v>
      </c>
      <c r="AH115" s="319"/>
      <c r="AI115" s="319"/>
      <c r="AJ115" s="319"/>
      <c r="AK115" s="320" t="str">
        <f>IF(Zeitreihe!E165="","",Zeitreihe!E165)</f>
        <v/>
      </c>
      <c r="AL115" s="320"/>
      <c r="AM115" s="320"/>
      <c r="AN115" s="320"/>
      <c r="AO115" s="320"/>
      <c r="AP115" s="320"/>
      <c r="AQ115" s="321" t="e">
        <f>Zeitreihe!R165</f>
        <v>#N/A</v>
      </c>
      <c r="AR115" s="322"/>
      <c r="AS115" s="322"/>
      <c r="AT115" s="322"/>
      <c r="AU115" s="322"/>
      <c r="AV115" s="322"/>
      <c r="AW115" s="322"/>
      <c r="AX115" s="323"/>
    </row>
    <row r="116" spans="1:50" ht="15" customHeight="1">
      <c r="A116" s="309" t="e">
        <f>Zeitreihe!C119</f>
        <v>#N/A</v>
      </c>
      <c r="B116" s="310"/>
      <c r="C116" s="310"/>
      <c r="D116" s="310"/>
      <c r="E116" s="310"/>
      <c r="F116" s="310"/>
      <c r="G116" s="311"/>
      <c r="H116" s="318" t="e">
        <f>Zeitreihe!D119</f>
        <v>#N/A</v>
      </c>
      <c r="I116" s="319"/>
      <c r="J116" s="319"/>
      <c r="K116" s="319"/>
      <c r="L116" s="320" t="str">
        <f>IF(Zeitreihe!E119="","",Zeitreihe!E119)</f>
        <v/>
      </c>
      <c r="M116" s="320"/>
      <c r="N116" s="320"/>
      <c r="O116" s="320"/>
      <c r="P116" s="320"/>
      <c r="Q116" s="320"/>
      <c r="R116" s="321" t="e">
        <f>Zeitreihe!R119</f>
        <v>#N/A</v>
      </c>
      <c r="S116" s="322"/>
      <c r="T116" s="322"/>
      <c r="U116" s="322"/>
      <c r="V116" s="322"/>
      <c r="W116" s="322"/>
      <c r="X116" s="322"/>
      <c r="Y116" s="323"/>
      <c r="Z116" s="309" t="e">
        <f>Zeitreihe!C166</f>
        <v>#N/A</v>
      </c>
      <c r="AA116" s="310"/>
      <c r="AB116" s="310"/>
      <c r="AC116" s="310"/>
      <c r="AD116" s="310"/>
      <c r="AE116" s="310"/>
      <c r="AF116" s="311"/>
      <c r="AG116" s="318" t="e">
        <f>Zeitreihe!D166</f>
        <v>#N/A</v>
      </c>
      <c r="AH116" s="319"/>
      <c r="AI116" s="319"/>
      <c r="AJ116" s="319"/>
      <c r="AK116" s="320" t="str">
        <f>IF(Zeitreihe!E166="","",Zeitreihe!E166)</f>
        <v/>
      </c>
      <c r="AL116" s="320"/>
      <c r="AM116" s="320"/>
      <c r="AN116" s="320"/>
      <c r="AO116" s="320"/>
      <c r="AP116" s="320"/>
      <c r="AQ116" s="321" t="e">
        <f>Zeitreihe!R166</f>
        <v>#N/A</v>
      </c>
      <c r="AR116" s="322"/>
      <c r="AS116" s="322"/>
      <c r="AT116" s="322"/>
      <c r="AU116" s="322"/>
      <c r="AV116" s="322"/>
      <c r="AW116" s="322"/>
      <c r="AX116" s="323"/>
    </row>
    <row r="117" spans="1:50" ht="15" customHeight="1">
      <c r="A117" s="309" t="e">
        <f>Zeitreihe!C120</f>
        <v>#N/A</v>
      </c>
      <c r="B117" s="310"/>
      <c r="C117" s="310"/>
      <c r="D117" s="310"/>
      <c r="E117" s="310"/>
      <c r="F117" s="310"/>
      <c r="G117" s="311"/>
      <c r="H117" s="318" t="e">
        <f>Zeitreihe!D120</f>
        <v>#N/A</v>
      </c>
      <c r="I117" s="319"/>
      <c r="J117" s="319"/>
      <c r="K117" s="319"/>
      <c r="L117" s="320" t="str">
        <f>IF(Zeitreihe!E120="","",Zeitreihe!E120)</f>
        <v/>
      </c>
      <c r="M117" s="320"/>
      <c r="N117" s="320"/>
      <c r="O117" s="320"/>
      <c r="P117" s="320"/>
      <c r="Q117" s="320"/>
      <c r="R117" s="321" t="e">
        <f>Zeitreihe!R120</f>
        <v>#N/A</v>
      </c>
      <c r="S117" s="322"/>
      <c r="T117" s="322"/>
      <c r="U117" s="322"/>
      <c r="V117" s="322"/>
      <c r="W117" s="322"/>
      <c r="X117" s="322"/>
      <c r="Y117" s="323"/>
      <c r="Z117" s="309" t="e">
        <f>Zeitreihe!C167</f>
        <v>#N/A</v>
      </c>
      <c r="AA117" s="310"/>
      <c r="AB117" s="310"/>
      <c r="AC117" s="310"/>
      <c r="AD117" s="310"/>
      <c r="AE117" s="310"/>
      <c r="AF117" s="311"/>
      <c r="AG117" s="318" t="e">
        <f>Zeitreihe!D167</f>
        <v>#N/A</v>
      </c>
      <c r="AH117" s="319"/>
      <c r="AI117" s="319"/>
      <c r="AJ117" s="319"/>
      <c r="AK117" s="320" t="str">
        <f>IF(Zeitreihe!E167="","",Zeitreihe!E167)</f>
        <v/>
      </c>
      <c r="AL117" s="320"/>
      <c r="AM117" s="320"/>
      <c r="AN117" s="320"/>
      <c r="AO117" s="320"/>
      <c r="AP117" s="320"/>
      <c r="AQ117" s="321" t="e">
        <f>Zeitreihe!R167</f>
        <v>#N/A</v>
      </c>
      <c r="AR117" s="322"/>
      <c r="AS117" s="322"/>
      <c r="AT117" s="322"/>
      <c r="AU117" s="322"/>
      <c r="AV117" s="322"/>
      <c r="AW117" s="322"/>
      <c r="AX117" s="323"/>
    </row>
    <row r="118" spans="1:50" ht="15" customHeight="1">
      <c r="A118" s="309" t="e">
        <f>Zeitreihe!C121</f>
        <v>#N/A</v>
      </c>
      <c r="B118" s="310"/>
      <c r="C118" s="310"/>
      <c r="D118" s="310"/>
      <c r="E118" s="310"/>
      <c r="F118" s="310"/>
      <c r="G118" s="311"/>
      <c r="H118" s="318" t="e">
        <f>Zeitreihe!D121</f>
        <v>#N/A</v>
      </c>
      <c r="I118" s="319"/>
      <c r="J118" s="319"/>
      <c r="K118" s="319"/>
      <c r="L118" s="320" t="str">
        <f>IF(Zeitreihe!E121="","",Zeitreihe!E121)</f>
        <v/>
      </c>
      <c r="M118" s="320"/>
      <c r="N118" s="320"/>
      <c r="O118" s="320"/>
      <c r="P118" s="320"/>
      <c r="Q118" s="320"/>
      <c r="R118" s="321" t="e">
        <f>Zeitreihe!R121</f>
        <v>#N/A</v>
      </c>
      <c r="S118" s="322"/>
      <c r="T118" s="322"/>
      <c r="U118" s="322"/>
      <c r="V118" s="322"/>
      <c r="W118" s="322"/>
      <c r="X118" s="322"/>
      <c r="Y118" s="323"/>
      <c r="Z118" s="309" t="e">
        <f>Zeitreihe!C168</f>
        <v>#N/A</v>
      </c>
      <c r="AA118" s="310"/>
      <c r="AB118" s="310"/>
      <c r="AC118" s="310"/>
      <c r="AD118" s="310"/>
      <c r="AE118" s="310"/>
      <c r="AF118" s="311"/>
      <c r="AG118" s="318" t="e">
        <f>Zeitreihe!D168</f>
        <v>#N/A</v>
      </c>
      <c r="AH118" s="319"/>
      <c r="AI118" s="319"/>
      <c r="AJ118" s="319"/>
      <c r="AK118" s="320" t="str">
        <f>IF(Zeitreihe!E168="","",Zeitreihe!E168)</f>
        <v/>
      </c>
      <c r="AL118" s="320"/>
      <c r="AM118" s="320"/>
      <c r="AN118" s="320"/>
      <c r="AO118" s="320"/>
      <c r="AP118" s="320"/>
      <c r="AQ118" s="321" t="e">
        <f>Zeitreihe!R168</f>
        <v>#N/A</v>
      </c>
      <c r="AR118" s="322"/>
      <c r="AS118" s="322"/>
      <c r="AT118" s="322"/>
      <c r="AU118" s="322"/>
      <c r="AV118" s="322"/>
      <c r="AW118" s="322"/>
      <c r="AX118" s="323"/>
    </row>
    <row r="119" spans="1:50" ht="15" customHeight="1">
      <c r="A119" s="309" t="e">
        <f>Zeitreihe!C122</f>
        <v>#N/A</v>
      </c>
      <c r="B119" s="310"/>
      <c r="C119" s="310"/>
      <c r="D119" s="310"/>
      <c r="E119" s="310"/>
      <c r="F119" s="310"/>
      <c r="G119" s="311"/>
      <c r="H119" s="318" t="e">
        <f>Zeitreihe!D122</f>
        <v>#N/A</v>
      </c>
      <c r="I119" s="319"/>
      <c r="J119" s="319"/>
      <c r="K119" s="319"/>
      <c r="L119" s="320" t="str">
        <f>IF(Zeitreihe!E122="","",Zeitreihe!E122)</f>
        <v/>
      </c>
      <c r="M119" s="320"/>
      <c r="N119" s="320"/>
      <c r="O119" s="320"/>
      <c r="P119" s="320"/>
      <c r="Q119" s="320"/>
      <c r="R119" s="321" t="e">
        <f>Zeitreihe!R122</f>
        <v>#N/A</v>
      </c>
      <c r="S119" s="322"/>
      <c r="T119" s="322"/>
      <c r="U119" s="322"/>
      <c r="V119" s="322"/>
      <c r="W119" s="322"/>
      <c r="X119" s="322"/>
      <c r="Y119" s="323"/>
      <c r="Z119" s="309" t="e">
        <f>Zeitreihe!C169</f>
        <v>#N/A</v>
      </c>
      <c r="AA119" s="310"/>
      <c r="AB119" s="310"/>
      <c r="AC119" s="310"/>
      <c r="AD119" s="310"/>
      <c r="AE119" s="310"/>
      <c r="AF119" s="311"/>
      <c r="AG119" s="318" t="e">
        <f>Zeitreihe!D169</f>
        <v>#N/A</v>
      </c>
      <c r="AH119" s="319"/>
      <c r="AI119" s="319"/>
      <c r="AJ119" s="319"/>
      <c r="AK119" s="320" t="str">
        <f>IF(Zeitreihe!E169="","",Zeitreihe!E169)</f>
        <v/>
      </c>
      <c r="AL119" s="320"/>
      <c r="AM119" s="320"/>
      <c r="AN119" s="320"/>
      <c r="AO119" s="320"/>
      <c r="AP119" s="320"/>
      <c r="AQ119" s="321" t="e">
        <f>Zeitreihe!R169</f>
        <v>#N/A</v>
      </c>
      <c r="AR119" s="322"/>
      <c r="AS119" s="322"/>
      <c r="AT119" s="322"/>
      <c r="AU119" s="322"/>
      <c r="AV119" s="322"/>
      <c r="AW119" s="322"/>
      <c r="AX119" s="323"/>
    </row>
    <row r="120" spans="1:50" ht="15" customHeight="1">
      <c r="A120" s="309" t="e">
        <f>Zeitreihe!C123</f>
        <v>#N/A</v>
      </c>
      <c r="B120" s="310"/>
      <c r="C120" s="310"/>
      <c r="D120" s="310"/>
      <c r="E120" s="310"/>
      <c r="F120" s="310"/>
      <c r="G120" s="311"/>
      <c r="H120" s="318" t="e">
        <f>Zeitreihe!D123</f>
        <v>#N/A</v>
      </c>
      <c r="I120" s="319"/>
      <c r="J120" s="319"/>
      <c r="K120" s="319"/>
      <c r="L120" s="320" t="str">
        <f>IF(Zeitreihe!E123="","",Zeitreihe!E123)</f>
        <v/>
      </c>
      <c r="M120" s="320"/>
      <c r="N120" s="320"/>
      <c r="O120" s="320"/>
      <c r="P120" s="320"/>
      <c r="Q120" s="320"/>
      <c r="R120" s="321" t="e">
        <f>Zeitreihe!R123</f>
        <v>#N/A</v>
      </c>
      <c r="S120" s="322"/>
      <c r="T120" s="322"/>
      <c r="U120" s="322"/>
      <c r="V120" s="322"/>
      <c r="W120" s="322"/>
      <c r="X120" s="322"/>
      <c r="Y120" s="323"/>
      <c r="Z120" s="309" t="e">
        <f>Zeitreihe!C170</f>
        <v>#N/A</v>
      </c>
      <c r="AA120" s="310"/>
      <c r="AB120" s="310"/>
      <c r="AC120" s="310"/>
      <c r="AD120" s="310"/>
      <c r="AE120" s="310"/>
      <c r="AF120" s="311"/>
      <c r="AG120" s="318" t="e">
        <f>Zeitreihe!D170</f>
        <v>#N/A</v>
      </c>
      <c r="AH120" s="319"/>
      <c r="AI120" s="319"/>
      <c r="AJ120" s="319"/>
      <c r="AK120" s="320" t="str">
        <f>IF(Zeitreihe!E170="","",Zeitreihe!E170)</f>
        <v/>
      </c>
      <c r="AL120" s="320"/>
      <c r="AM120" s="320"/>
      <c r="AN120" s="320"/>
      <c r="AO120" s="320"/>
      <c r="AP120" s="320"/>
      <c r="AQ120" s="321" t="e">
        <f>Zeitreihe!R170</f>
        <v>#N/A</v>
      </c>
      <c r="AR120" s="322"/>
      <c r="AS120" s="322"/>
      <c r="AT120" s="322"/>
      <c r="AU120" s="322"/>
      <c r="AV120" s="322"/>
      <c r="AW120" s="322"/>
      <c r="AX120" s="323"/>
    </row>
    <row r="121" spans="1:50" ht="15" customHeight="1">
      <c r="A121" s="309" t="e">
        <f>Zeitreihe!C124</f>
        <v>#N/A</v>
      </c>
      <c r="B121" s="310"/>
      <c r="C121" s="310"/>
      <c r="D121" s="310"/>
      <c r="E121" s="310"/>
      <c r="F121" s="310"/>
      <c r="G121" s="311"/>
      <c r="H121" s="318" t="e">
        <f>Zeitreihe!D124</f>
        <v>#N/A</v>
      </c>
      <c r="I121" s="319"/>
      <c r="J121" s="319"/>
      <c r="K121" s="319"/>
      <c r="L121" s="320" t="str">
        <f>IF(Zeitreihe!E124="","",Zeitreihe!E124)</f>
        <v/>
      </c>
      <c r="M121" s="320"/>
      <c r="N121" s="320"/>
      <c r="O121" s="320"/>
      <c r="P121" s="320"/>
      <c r="Q121" s="320"/>
      <c r="R121" s="321" t="e">
        <f>Zeitreihe!R124</f>
        <v>#N/A</v>
      </c>
      <c r="S121" s="322"/>
      <c r="T121" s="322"/>
      <c r="U121" s="322"/>
      <c r="V121" s="322"/>
      <c r="W121" s="322"/>
      <c r="X121" s="322"/>
      <c r="Y121" s="323"/>
      <c r="Z121" s="309" t="e">
        <f>Zeitreihe!C171</f>
        <v>#N/A</v>
      </c>
      <c r="AA121" s="310"/>
      <c r="AB121" s="310"/>
      <c r="AC121" s="310"/>
      <c r="AD121" s="310"/>
      <c r="AE121" s="310"/>
      <c r="AF121" s="311"/>
      <c r="AG121" s="318" t="e">
        <f>Zeitreihe!D171</f>
        <v>#N/A</v>
      </c>
      <c r="AH121" s="319"/>
      <c r="AI121" s="319"/>
      <c r="AJ121" s="319"/>
      <c r="AK121" s="320" t="str">
        <f>IF(Zeitreihe!E171="","",Zeitreihe!E171)</f>
        <v/>
      </c>
      <c r="AL121" s="320"/>
      <c r="AM121" s="320"/>
      <c r="AN121" s="320"/>
      <c r="AO121" s="320"/>
      <c r="AP121" s="320"/>
      <c r="AQ121" s="321" t="e">
        <f>Zeitreihe!R171</f>
        <v>#N/A</v>
      </c>
      <c r="AR121" s="322"/>
      <c r="AS121" s="322"/>
      <c r="AT121" s="322"/>
      <c r="AU121" s="322"/>
      <c r="AV121" s="322"/>
      <c r="AW121" s="322"/>
      <c r="AX121" s="323"/>
    </row>
    <row r="122" spans="1:50" ht="15" customHeight="1">
      <c r="A122" s="309" t="e">
        <f>Zeitreihe!C125</f>
        <v>#N/A</v>
      </c>
      <c r="B122" s="310"/>
      <c r="C122" s="310"/>
      <c r="D122" s="310"/>
      <c r="E122" s="310"/>
      <c r="F122" s="310"/>
      <c r="G122" s="311"/>
      <c r="H122" s="318" t="e">
        <f>Zeitreihe!D125</f>
        <v>#N/A</v>
      </c>
      <c r="I122" s="319"/>
      <c r="J122" s="319"/>
      <c r="K122" s="319"/>
      <c r="L122" s="320" t="str">
        <f>IF(Zeitreihe!E125="","",Zeitreihe!E125)</f>
        <v/>
      </c>
      <c r="M122" s="320"/>
      <c r="N122" s="320"/>
      <c r="O122" s="320"/>
      <c r="P122" s="320"/>
      <c r="Q122" s="320"/>
      <c r="R122" s="321" t="e">
        <f>Zeitreihe!R125</f>
        <v>#N/A</v>
      </c>
      <c r="S122" s="322"/>
      <c r="T122" s="322"/>
      <c r="U122" s="322"/>
      <c r="V122" s="322"/>
      <c r="W122" s="322"/>
      <c r="X122" s="322"/>
      <c r="Y122" s="323"/>
      <c r="Z122" s="309" t="e">
        <f>Zeitreihe!C172</f>
        <v>#N/A</v>
      </c>
      <c r="AA122" s="310"/>
      <c r="AB122" s="310"/>
      <c r="AC122" s="310"/>
      <c r="AD122" s="310"/>
      <c r="AE122" s="310"/>
      <c r="AF122" s="311"/>
      <c r="AG122" s="318" t="e">
        <f>Zeitreihe!D172</f>
        <v>#N/A</v>
      </c>
      <c r="AH122" s="319"/>
      <c r="AI122" s="319"/>
      <c r="AJ122" s="319"/>
      <c r="AK122" s="320" t="str">
        <f>IF(Zeitreihe!E172="","",Zeitreihe!E172)</f>
        <v/>
      </c>
      <c r="AL122" s="320"/>
      <c r="AM122" s="320"/>
      <c r="AN122" s="320"/>
      <c r="AO122" s="320"/>
      <c r="AP122" s="320"/>
      <c r="AQ122" s="321" t="e">
        <f>Zeitreihe!R172</f>
        <v>#N/A</v>
      </c>
      <c r="AR122" s="322"/>
      <c r="AS122" s="322"/>
      <c r="AT122" s="322"/>
      <c r="AU122" s="322"/>
      <c r="AV122" s="322"/>
      <c r="AW122" s="322"/>
      <c r="AX122" s="323"/>
    </row>
    <row r="123" spans="1:50" ht="15" customHeight="1">
      <c r="A123" s="309" t="e">
        <f>Zeitreihe!C126</f>
        <v>#N/A</v>
      </c>
      <c r="B123" s="310"/>
      <c r="C123" s="310"/>
      <c r="D123" s="310"/>
      <c r="E123" s="310"/>
      <c r="F123" s="310"/>
      <c r="G123" s="311"/>
      <c r="H123" s="318" t="e">
        <f>Zeitreihe!D126</f>
        <v>#N/A</v>
      </c>
      <c r="I123" s="319"/>
      <c r="J123" s="319"/>
      <c r="K123" s="319"/>
      <c r="L123" s="320" t="str">
        <f>IF(Zeitreihe!E126="","",Zeitreihe!E126)</f>
        <v/>
      </c>
      <c r="M123" s="320"/>
      <c r="N123" s="320"/>
      <c r="O123" s="320"/>
      <c r="P123" s="320"/>
      <c r="Q123" s="320"/>
      <c r="R123" s="321" t="e">
        <f>Zeitreihe!R126</f>
        <v>#N/A</v>
      </c>
      <c r="S123" s="322"/>
      <c r="T123" s="322"/>
      <c r="U123" s="322"/>
      <c r="V123" s="322"/>
      <c r="W123" s="322"/>
      <c r="X123" s="322"/>
      <c r="Y123" s="323"/>
      <c r="Z123" s="309" t="e">
        <f>Zeitreihe!C173</f>
        <v>#N/A</v>
      </c>
      <c r="AA123" s="310"/>
      <c r="AB123" s="310"/>
      <c r="AC123" s="310"/>
      <c r="AD123" s="310"/>
      <c r="AE123" s="310"/>
      <c r="AF123" s="311"/>
      <c r="AG123" s="318" t="e">
        <f>Zeitreihe!D173</f>
        <v>#N/A</v>
      </c>
      <c r="AH123" s="319"/>
      <c r="AI123" s="319"/>
      <c r="AJ123" s="319"/>
      <c r="AK123" s="320" t="str">
        <f>IF(Zeitreihe!E173="","",Zeitreihe!E173)</f>
        <v/>
      </c>
      <c r="AL123" s="320"/>
      <c r="AM123" s="320"/>
      <c r="AN123" s="320"/>
      <c r="AO123" s="320"/>
      <c r="AP123" s="320"/>
      <c r="AQ123" s="321" t="e">
        <f>Zeitreihe!R173</f>
        <v>#N/A</v>
      </c>
      <c r="AR123" s="322"/>
      <c r="AS123" s="322"/>
      <c r="AT123" s="322"/>
      <c r="AU123" s="322"/>
      <c r="AV123" s="322"/>
      <c r="AW123" s="322"/>
      <c r="AX123" s="323"/>
    </row>
    <row r="124" spans="1:50" ht="15" customHeight="1">
      <c r="A124" s="309" t="e">
        <f>Zeitreihe!C127</f>
        <v>#N/A</v>
      </c>
      <c r="B124" s="310"/>
      <c r="C124" s="310"/>
      <c r="D124" s="310"/>
      <c r="E124" s="310"/>
      <c r="F124" s="310"/>
      <c r="G124" s="311"/>
      <c r="H124" s="318" t="e">
        <f>Zeitreihe!D127</f>
        <v>#N/A</v>
      </c>
      <c r="I124" s="319"/>
      <c r="J124" s="319"/>
      <c r="K124" s="319"/>
      <c r="L124" s="320" t="str">
        <f>IF(Zeitreihe!E127="","",Zeitreihe!E127)</f>
        <v/>
      </c>
      <c r="M124" s="320"/>
      <c r="N124" s="320"/>
      <c r="O124" s="320"/>
      <c r="P124" s="320"/>
      <c r="Q124" s="320"/>
      <c r="R124" s="321" t="e">
        <f>Zeitreihe!R127</f>
        <v>#N/A</v>
      </c>
      <c r="S124" s="322"/>
      <c r="T124" s="322"/>
      <c r="U124" s="322"/>
      <c r="V124" s="322"/>
      <c r="W124" s="322"/>
      <c r="X124" s="322"/>
      <c r="Y124" s="323"/>
      <c r="Z124" s="309" t="e">
        <f>Zeitreihe!C174</f>
        <v>#N/A</v>
      </c>
      <c r="AA124" s="310"/>
      <c r="AB124" s="310"/>
      <c r="AC124" s="310"/>
      <c r="AD124" s="310"/>
      <c r="AE124" s="310"/>
      <c r="AF124" s="311"/>
      <c r="AG124" s="318" t="e">
        <f>Zeitreihe!D174</f>
        <v>#N/A</v>
      </c>
      <c r="AH124" s="319"/>
      <c r="AI124" s="319"/>
      <c r="AJ124" s="319"/>
      <c r="AK124" s="320" t="str">
        <f>IF(Zeitreihe!E174="","",Zeitreihe!E174)</f>
        <v/>
      </c>
      <c r="AL124" s="320"/>
      <c r="AM124" s="320"/>
      <c r="AN124" s="320"/>
      <c r="AO124" s="320"/>
      <c r="AP124" s="320"/>
      <c r="AQ124" s="321" t="e">
        <f>Zeitreihe!R174</f>
        <v>#N/A</v>
      </c>
      <c r="AR124" s="322"/>
      <c r="AS124" s="322"/>
      <c r="AT124" s="322"/>
      <c r="AU124" s="322"/>
      <c r="AV124" s="322"/>
      <c r="AW124" s="322"/>
      <c r="AX124" s="323"/>
    </row>
    <row r="125" spans="1:50" ht="15" customHeight="1">
      <c r="A125" s="309" t="e">
        <f>Zeitreihe!C128</f>
        <v>#N/A</v>
      </c>
      <c r="B125" s="310"/>
      <c r="C125" s="310"/>
      <c r="D125" s="310"/>
      <c r="E125" s="310"/>
      <c r="F125" s="310"/>
      <c r="G125" s="311"/>
      <c r="H125" s="318" t="e">
        <f>Zeitreihe!D128</f>
        <v>#N/A</v>
      </c>
      <c r="I125" s="319"/>
      <c r="J125" s="319"/>
      <c r="K125" s="319"/>
      <c r="L125" s="320" t="str">
        <f>IF(Zeitreihe!E128="","",Zeitreihe!E128)</f>
        <v/>
      </c>
      <c r="M125" s="320"/>
      <c r="N125" s="320"/>
      <c r="O125" s="320"/>
      <c r="P125" s="320"/>
      <c r="Q125" s="320"/>
      <c r="R125" s="321" t="e">
        <f>Zeitreihe!R128</f>
        <v>#N/A</v>
      </c>
      <c r="S125" s="322"/>
      <c r="T125" s="322"/>
      <c r="U125" s="322"/>
      <c r="V125" s="322"/>
      <c r="W125" s="322"/>
      <c r="X125" s="322"/>
      <c r="Y125" s="323"/>
      <c r="Z125" s="309" t="e">
        <f>Zeitreihe!C175</f>
        <v>#N/A</v>
      </c>
      <c r="AA125" s="310"/>
      <c r="AB125" s="310"/>
      <c r="AC125" s="310"/>
      <c r="AD125" s="310"/>
      <c r="AE125" s="310"/>
      <c r="AF125" s="311"/>
      <c r="AG125" s="318" t="e">
        <f>Zeitreihe!D175</f>
        <v>#N/A</v>
      </c>
      <c r="AH125" s="319"/>
      <c r="AI125" s="319"/>
      <c r="AJ125" s="319"/>
      <c r="AK125" s="320" t="str">
        <f>IF(Zeitreihe!E175="","",Zeitreihe!E175)</f>
        <v/>
      </c>
      <c r="AL125" s="320"/>
      <c r="AM125" s="320"/>
      <c r="AN125" s="320"/>
      <c r="AO125" s="320"/>
      <c r="AP125" s="320"/>
      <c r="AQ125" s="321" t="e">
        <f>Zeitreihe!R175</f>
        <v>#N/A</v>
      </c>
      <c r="AR125" s="322"/>
      <c r="AS125" s="322"/>
      <c r="AT125" s="322"/>
      <c r="AU125" s="322"/>
      <c r="AV125" s="322"/>
      <c r="AW125" s="322"/>
      <c r="AX125" s="323"/>
    </row>
    <row r="126" spans="1:50" ht="15" customHeight="1">
      <c r="A126" s="309" t="e">
        <f>Zeitreihe!C129</f>
        <v>#N/A</v>
      </c>
      <c r="B126" s="310"/>
      <c r="C126" s="310"/>
      <c r="D126" s="310"/>
      <c r="E126" s="310"/>
      <c r="F126" s="310"/>
      <c r="G126" s="311"/>
      <c r="H126" s="318" t="e">
        <f>Zeitreihe!D129</f>
        <v>#N/A</v>
      </c>
      <c r="I126" s="319"/>
      <c r="J126" s="319"/>
      <c r="K126" s="319"/>
      <c r="L126" s="320" t="str">
        <f>IF(Zeitreihe!E129="","",Zeitreihe!E129)</f>
        <v/>
      </c>
      <c r="M126" s="320"/>
      <c r="N126" s="320"/>
      <c r="O126" s="320"/>
      <c r="P126" s="320"/>
      <c r="Q126" s="320"/>
      <c r="R126" s="321" t="e">
        <f>Zeitreihe!R129</f>
        <v>#N/A</v>
      </c>
      <c r="S126" s="322"/>
      <c r="T126" s="322"/>
      <c r="U126" s="322"/>
      <c r="V126" s="322"/>
      <c r="W126" s="322"/>
      <c r="X126" s="322"/>
      <c r="Y126" s="323"/>
      <c r="Z126" s="309" t="e">
        <f>Zeitreihe!C176</f>
        <v>#N/A</v>
      </c>
      <c r="AA126" s="310"/>
      <c r="AB126" s="310"/>
      <c r="AC126" s="310"/>
      <c r="AD126" s="310"/>
      <c r="AE126" s="310"/>
      <c r="AF126" s="311"/>
      <c r="AG126" s="318" t="e">
        <f>Zeitreihe!D176</f>
        <v>#N/A</v>
      </c>
      <c r="AH126" s="319"/>
      <c r="AI126" s="319"/>
      <c r="AJ126" s="319"/>
      <c r="AK126" s="320" t="str">
        <f>IF(Zeitreihe!E176="","",Zeitreihe!E176)</f>
        <v/>
      </c>
      <c r="AL126" s="320"/>
      <c r="AM126" s="320"/>
      <c r="AN126" s="320"/>
      <c r="AO126" s="320"/>
      <c r="AP126" s="320"/>
      <c r="AQ126" s="321" t="e">
        <f>Zeitreihe!R176</f>
        <v>#N/A</v>
      </c>
      <c r="AR126" s="322"/>
      <c r="AS126" s="322"/>
      <c r="AT126" s="322"/>
      <c r="AU126" s="322"/>
      <c r="AV126" s="322"/>
      <c r="AW126" s="322"/>
      <c r="AX126" s="323"/>
    </row>
    <row r="127" spans="1:50" ht="15" customHeight="1">
      <c r="A127" s="309" t="e">
        <f>Zeitreihe!C130</f>
        <v>#N/A</v>
      </c>
      <c r="B127" s="310"/>
      <c r="C127" s="310"/>
      <c r="D127" s="310"/>
      <c r="E127" s="310"/>
      <c r="F127" s="310"/>
      <c r="G127" s="311"/>
      <c r="H127" s="318" t="e">
        <f>Zeitreihe!D130</f>
        <v>#N/A</v>
      </c>
      <c r="I127" s="319"/>
      <c r="J127" s="319"/>
      <c r="K127" s="319"/>
      <c r="L127" s="320" t="str">
        <f>IF(Zeitreihe!E130="","",Zeitreihe!E130)</f>
        <v/>
      </c>
      <c r="M127" s="320"/>
      <c r="N127" s="320"/>
      <c r="O127" s="320"/>
      <c r="P127" s="320"/>
      <c r="Q127" s="320"/>
      <c r="R127" s="321" t="e">
        <f>Zeitreihe!R130</f>
        <v>#N/A</v>
      </c>
      <c r="S127" s="322"/>
      <c r="T127" s="322"/>
      <c r="U127" s="322"/>
      <c r="V127" s="322"/>
      <c r="W127" s="322"/>
      <c r="X127" s="322"/>
      <c r="Y127" s="323"/>
      <c r="Z127" s="309" t="e">
        <f>Zeitreihe!C177</f>
        <v>#N/A</v>
      </c>
      <c r="AA127" s="310"/>
      <c r="AB127" s="310"/>
      <c r="AC127" s="310"/>
      <c r="AD127" s="310"/>
      <c r="AE127" s="310"/>
      <c r="AF127" s="311"/>
      <c r="AG127" s="318" t="e">
        <f>Zeitreihe!D177</f>
        <v>#N/A</v>
      </c>
      <c r="AH127" s="319"/>
      <c r="AI127" s="319"/>
      <c r="AJ127" s="319"/>
      <c r="AK127" s="320" t="str">
        <f>IF(Zeitreihe!E177="","",Zeitreihe!E177)</f>
        <v/>
      </c>
      <c r="AL127" s="320"/>
      <c r="AM127" s="320"/>
      <c r="AN127" s="320"/>
      <c r="AO127" s="320"/>
      <c r="AP127" s="320"/>
      <c r="AQ127" s="321" t="e">
        <f>Zeitreihe!R177</f>
        <v>#N/A</v>
      </c>
      <c r="AR127" s="322"/>
      <c r="AS127" s="322"/>
      <c r="AT127" s="322"/>
      <c r="AU127" s="322"/>
      <c r="AV127" s="322"/>
      <c r="AW127" s="322"/>
      <c r="AX127" s="323"/>
    </row>
    <row r="128" spans="1:50" ht="15" customHeight="1">
      <c r="A128" s="309" t="e">
        <f>Zeitreihe!C131</f>
        <v>#N/A</v>
      </c>
      <c r="B128" s="310"/>
      <c r="C128" s="310"/>
      <c r="D128" s="310"/>
      <c r="E128" s="310"/>
      <c r="F128" s="310"/>
      <c r="G128" s="311"/>
      <c r="H128" s="318" t="e">
        <f>Zeitreihe!D131</f>
        <v>#N/A</v>
      </c>
      <c r="I128" s="319"/>
      <c r="J128" s="319"/>
      <c r="K128" s="319"/>
      <c r="L128" s="320" t="str">
        <f>IF(Zeitreihe!E131="","",Zeitreihe!E131)</f>
        <v/>
      </c>
      <c r="M128" s="320"/>
      <c r="N128" s="320"/>
      <c r="O128" s="320"/>
      <c r="P128" s="320"/>
      <c r="Q128" s="320"/>
      <c r="R128" s="321" t="e">
        <f>Zeitreihe!R131</f>
        <v>#N/A</v>
      </c>
      <c r="S128" s="322"/>
      <c r="T128" s="322"/>
      <c r="U128" s="322"/>
      <c r="V128" s="322"/>
      <c r="W128" s="322"/>
      <c r="X128" s="322"/>
      <c r="Y128" s="323"/>
      <c r="Z128" s="309" t="e">
        <f>Zeitreihe!C178</f>
        <v>#N/A</v>
      </c>
      <c r="AA128" s="310"/>
      <c r="AB128" s="310"/>
      <c r="AC128" s="310"/>
      <c r="AD128" s="310"/>
      <c r="AE128" s="310"/>
      <c r="AF128" s="311"/>
      <c r="AG128" s="318" t="e">
        <f>Zeitreihe!D178</f>
        <v>#N/A</v>
      </c>
      <c r="AH128" s="319"/>
      <c r="AI128" s="319"/>
      <c r="AJ128" s="319"/>
      <c r="AK128" s="320" t="str">
        <f>IF(Zeitreihe!E178="","",Zeitreihe!E178)</f>
        <v/>
      </c>
      <c r="AL128" s="320"/>
      <c r="AM128" s="320"/>
      <c r="AN128" s="320"/>
      <c r="AO128" s="320"/>
      <c r="AP128" s="320"/>
      <c r="AQ128" s="321" t="e">
        <f>Zeitreihe!R178</f>
        <v>#N/A</v>
      </c>
      <c r="AR128" s="322"/>
      <c r="AS128" s="322"/>
      <c r="AT128" s="322"/>
      <c r="AU128" s="322"/>
      <c r="AV128" s="322"/>
      <c r="AW128" s="322"/>
      <c r="AX128" s="323"/>
    </row>
    <row r="129" spans="1:92" ht="15" customHeight="1">
      <c r="A129" s="309" t="e">
        <f>Zeitreihe!C132</f>
        <v>#N/A</v>
      </c>
      <c r="B129" s="310"/>
      <c r="C129" s="310"/>
      <c r="D129" s="310"/>
      <c r="E129" s="310"/>
      <c r="F129" s="310"/>
      <c r="G129" s="311"/>
      <c r="H129" s="318" t="e">
        <f>Zeitreihe!D132</f>
        <v>#N/A</v>
      </c>
      <c r="I129" s="319"/>
      <c r="J129" s="319"/>
      <c r="K129" s="319"/>
      <c r="L129" s="320" t="str">
        <f>IF(Zeitreihe!E132="","",Zeitreihe!E132)</f>
        <v/>
      </c>
      <c r="M129" s="320"/>
      <c r="N129" s="320"/>
      <c r="O129" s="320"/>
      <c r="P129" s="320"/>
      <c r="Q129" s="320"/>
      <c r="R129" s="321" t="e">
        <f>Zeitreihe!R132</f>
        <v>#N/A</v>
      </c>
      <c r="S129" s="322"/>
      <c r="T129" s="322"/>
      <c r="U129" s="322"/>
      <c r="V129" s="322"/>
      <c r="W129" s="322"/>
      <c r="X129" s="322"/>
      <c r="Y129" s="323"/>
      <c r="Z129" s="309" t="e">
        <f>Zeitreihe!C179</f>
        <v>#N/A</v>
      </c>
      <c r="AA129" s="310"/>
      <c r="AB129" s="310"/>
      <c r="AC129" s="310"/>
      <c r="AD129" s="310"/>
      <c r="AE129" s="310"/>
      <c r="AF129" s="311"/>
      <c r="AG129" s="318" t="e">
        <f>Zeitreihe!D179</f>
        <v>#N/A</v>
      </c>
      <c r="AH129" s="319"/>
      <c r="AI129" s="319"/>
      <c r="AJ129" s="319"/>
      <c r="AK129" s="320" t="str">
        <f>IF(Zeitreihe!E179="","",Zeitreihe!E179)</f>
        <v/>
      </c>
      <c r="AL129" s="320"/>
      <c r="AM129" s="320"/>
      <c r="AN129" s="320"/>
      <c r="AO129" s="320"/>
      <c r="AP129" s="320"/>
      <c r="AQ129" s="321" t="e">
        <f>Zeitreihe!R179</f>
        <v>#N/A</v>
      </c>
      <c r="AR129" s="322"/>
      <c r="AS129" s="322"/>
      <c r="AT129" s="322"/>
      <c r="AU129" s="322"/>
      <c r="AV129" s="322"/>
      <c r="AW129" s="322"/>
      <c r="AX129" s="323"/>
    </row>
    <row r="130" spans="1:92" ht="15" customHeight="1">
      <c r="A130" s="309" t="e">
        <f>Zeitreihe!C133</f>
        <v>#N/A</v>
      </c>
      <c r="B130" s="310"/>
      <c r="C130" s="310"/>
      <c r="D130" s="310"/>
      <c r="E130" s="310"/>
      <c r="F130" s="310"/>
      <c r="G130" s="311"/>
      <c r="H130" s="318" t="e">
        <f>Zeitreihe!D133</f>
        <v>#N/A</v>
      </c>
      <c r="I130" s="319"/>
      <c r="J130" s="319"/>
      <c r="K130" s="319"/>
      <c r="L130" s="320" t="str">
        <f>IF(Zeitreihe!E133="","",Zeitreihe!E133)</f>
        <v/>
      </c>
      <c r="M130" s="320"/>
      <c r="N130" s="320"/>
      <c r="O130" s="320"/>
      <c r="P130" s="320"/>
      <c r="Q130" s="320"/>
      <c r="R130" s="321" t="e">
        <f>Zeitreihe!R133</f>
        <v>#N/A</v>
      </c>
      <c r="S130" s="322"/>
      <c r="T130" s="322"/>
      <c r="U130" s="322"/>
      <c r="V130" s="322"/>
      <c r="W130" s="322"/>
      <c r="X130" s="322"/>
      <c r="Y130" s="323"/>
      <c r="Z130" s="309" t="e">
        <f>Zeitreihe!C180</f>
        <v>#N/A</v>
      </c>
      <c r="AA130" s="310"/>
      <c r="AB130" s="310"/>
      <c r="AC130" s="310"/>
      <c r="AD130" s="310"/>
      <c r="AE130" s="310"/>
      <c r="AF130" s="311"/>
      <c r="AG130" s="318" t="e">
        <f>Zeitreihe!D180</f>
        <v>#N/A</v>
      </c>
      <c r="AH130" s="319"/>
      <c r="AI130" s="319"/>
      <c r="AJ130" s="319"/>
      <c r="AK130" s="320" t="str">
        <f>IF(Zeitreihe!E180="","",Zeitreihe!E180)</f>
        <v/>
      </c>
      <c r="AL130" s="320"/>
      <c r="AM130" s="320"/>
      <c r="AN130" s="320"/>
      <c r="AO130" s="320"/>
      <c r="AP130" s="320"/>
      <c r="AQ130" s="321" t="e">
        <f>Zeitreihe!R180</f>
        <v>#N/A</v>
      </c>
      <c r="AR130" s="322"/>
      <c r="AS130" s="322"/>
      <c r="AT130" s="322"/>
      <c r="AU130" s="322"/>
      <c r="AV130" s="322"/>
      <c r="AW130" s="322"/>
      <c r="AX130" s="323"/>
    </row>
    <row r="131" spans="1:92" ht="15" customHeight="1">
      <c r="A131" s="309" t="e">
        <f>Zeitreihe!C134</f>
        <v>#N/A</v>
      </c>
      <c r="B131" s="310"/>
      <c r="C131" s="310"/>
      <c r="D131" s="310"/>
      <c r="E131" s="310"/>
      <c r="F131" s="310"/>
      <c r="G131" s="311"/>
      <c r="H131" s="318" t="e">
        <f>Zeitreihe!D134</f>
        <v>#N/A</v>
      </c>
      <c r="I131" s="319"/>
      <c r="J131" s="319"/>
      <c r="K131" s="319"/>
      <c r="L131" s="320" t="str">
        <f>IF(Zeitreihe!E134="","",Zeitreihe!E134)</f>
        <v/>
      </c>
      <c r="M131" s="320"/>
      <c r="N131" s="320"/>
      <c r="O131" s="320"/>
      <c r="P131" s="320"/>
      <c r="Q131" s="320"/>
      <c r="R131" s="321" t="e">
        <f>Zeitreihe!R134</f>
        <v>#N/A</v>
      </c>
      <c r="S131" s="322"/>
      <c r="T131" s="322"/>
      <c r="U131" s="322"/>
      <c r="V131" s="322"/>
      <c r="W131" s="322"/>
      <c r="X131" s="322"/>
      <c r="Y131" s="323"/>
      <c r="Z131" s="309" t="e">
        <f>Zeitreihe!C181</f>
        <v>#N/A</v>
      </c>
      <c r="AA131" s="310"/>
      <c r="AB131" s="310"/>
      <c r="AC131" s="310"/>
      <c r="AD131" s="310"/>
      <c r="AE131" s="310"/>
      <c r="AF131" s="311"/>
      <c r="AG131" s="318" t="e">
        <f>Zeitreihe!D181</f>
        <v>#N/A</v>
      </c>
      <c r="AH131" s="319"/>
      <c r="AI131" s="319"/>
      <c r="AJ131" s="319"/>
      <c r="AK131" s="320" t="str">
        <f>IF(Zeitreihe!E181="","",Zeitreihe!E181)</f>
        <v/>
      </c>
      <c r="AL131" s="320"/>
      <c r="AM131" s="320"/>
      <c r="AN131" s="320"/>
      <c r="AO131" s="320"/>
      <c r="AP131" s="320"/>
      <c r="AQ131" s="321" t="e">
        <f>Zeitreihe!R181</f>
        <v>#N/A</v>
      </c>
      <c r="AR131" s="322"/>
      <c r="AS131" s="322"/>
      <c r="AT131" s="322"/>
      <c r="AU131" s="322"/>
      <c r="AV131" s="322"/>
      <c r="AW131" s="322"/>
      <c r="AX131" s="323"/>
    </row>
    <row r="132" spans="1:92" ht="15" customHeight="1">
      <c r="A132" s="309" t="e">
        <f>Zeitreihe!C135</f>
        <v>#N/A</v>
      </c>
      <c r="B132" s="310"/>
      <c r="C132" s="310"/>
      <c r="D132" s="310"/>
      <c r="E132" s="310"/>
      <c r="F132" s="310"/>
      <c r="G132" s="311"/>
      <c r="H132" s="318" t="e">
        <f>Zeitreihe!D135</f>
        <v>#N/A</v>
      </c>
      <c r="I132" s="319"/>
      <c r="J132" s="319"/>
      <c r="K132" s="319"/>
      <c r="L132" s="320" t="str">
        <f>IF(Zeitreihe!E135="","",Zeitreihe!E135)</f>
        <v/>
      </c>
      <c r="M132" s="320"/>
      <c r="N132" s="320"/>
      <c r="O132" s="320"/>
      <c r="P132" s="320"/>
      <c r="Q132" s="320"/>
      <c r="R132" s="321" t="e">
        <f>Zeitreihe!R135</f>
        <v>#N/A</v>
      </c>
      <c r="S132" s="322"/>
      <c r="T132" s="322"/>
      <c r="U132" s="322"/>
      <c r="V132" s="322"/>
      <c r="W132" s="322"/>
      <c r="X132" s="322"/>
      <c r="Y132" s="323"/>
      <c r="Z132" s="309" t="e">
        <f>Zeitreihe!C182</f>
        <v>#N/A</v>
      </c>
      <c r="AA132" s="310"/>
      <c r="AB132" s="310"/>
      <c r="AC132" s="310"/>
      <c r="AD132" s="310"/>
      <c r="AE132" s="310"/>
      <c r="AF132" s="311"/>
      <c r="AG132" s="318" t="e">
        <f>Zeitreihe!D182</f>
        <v>#N/A</v>
      </c>
      <c r="AH132" s="319"/>
      <c r="AI132" s="319"/>
      <c r="AJ132" s="319"/>
      <c r="AK132" s="320" t="str">
        <f>IF(Zeitreihe!E182="","",Zeitreihe!E182)</f>
        <v/>
      </c>
      <c r="AL132" s="320"/>
      <c r="AM132" s="320"/>
      <c r="AN132" s="320"/>
      <c r="AO132" s="320"/>
      <c r="AP132" s="320"/>
      <c r="AQ132" s="321" t="e">
        <f>Zeitreihe!R182</f>
        <v>#N/A</v>
      </c>
      <c r="AR132" s="322"/>
      <c r="AS132" s="322"/>
      <c r="AT132" s="322"/>
      <c r="AU132" s="322"/>
      <c r="AV132" s="322"/>
      <c r="AW132" s="322"/>
      <c r="AX132" s="323"/>
    </row>
    <row r="133" spans="1:92" ht="15" customHeight="1">
      <c r="A133" s="309" t="e">
        <f>Zeitreihe!C136</f>
        <v>#N/A</v>
      </c>
      <c r="B133" s="310"/>
      <c r="C133" s="310"/>
      <c r="D133" s="310"/>
      <c r="E133" s="310"/>
      <c r="F133" s="310"/>
      <c r="G133" s="311"/>
      <c r="H133" s="318" t="e">
        <f>Zeitreihe!D136</f>
        <v>#N/A</v>
      </c>
      <c r="I133" s="319"/>
      <c r="J133" s="319"/>
      <c r="K133" s="319"/>
      <c r="L133" s="320" t="str">
        <f>IF(Zeitreihe!E136="","",Zeitreihe!E136)</f>
        <v/>
      </c>
      <c r="M133" s="320"/>
      <c r="N133" s="320"/>
      <c r="O133" s="320"/>
      <c r="P133" s="320"/>
      <c r="Q133" s="320"/>
      <c r="R133" s="321" t="e">
        <f>Zeitreihe!R136</f>
        <v>#N/A</v>
      </c>
      <c r="S133" s="322"/>
      <c r="T133" s="322"/>
      <c r="U133" s="322"/>
      <c r="V133" s="322"/>
      <c r="W133" s="322"/>
      <c r="X133" s="322"/>
      <c r="Y133" s="323"/>
      <c r="Z133" s="309" t="e">
        <f>Zeitreihe!C183</f>
        <v>#N/A</v>
      </c>
      <c r="AA133" s="310"/>
      <c r="AB133" s="310"/>
      <c r="AC133" s="310"/>
      <c r="AD133" s="310"/>
      <c r="AE133" s="310"/>
      <c r="AF133" s="311"/>
      <c r="AG133" s="318" t="e">
        <f>Zeitreihe!D183</f>
        <v>#N/A</v>
      </c>
      <c r="AH133" s="319"/>
      <c r="AI133" s="319"/>
      <c r="AJ133" s="319"/>
      <c r="AK133" s="320" t="str">
        <f>IF(Zeitreihe!E183="","",Zeitreihe!E183)</f>
        <v/>
      </c>
      <c r="AL133" s="320"/>
      <c r="AM133" s="320"/>
      <c r="AN133" s="320"/>
      <c r="AO133" s="320"/>
      <c r="AP133" s="320"/>
      <c r="AQ133" s="321" t="e">
        <f>Zeitreihe!R183</f>
        <v>#N/A</v>
      </c>
      <c r="AR133" s="322"/>
      <c r="AS133" s="322"/>
      <c r="AT133" s="322"/>
      <c r="AU133" s="322"/>
      <c r="AV133" s="322"/>
      <c r="AW133" s="322"/>
      <c r="AX133" s="323"/>
    </row>
    <row r="134" spans="1:92" ht="15" customHeight="1">
      <c r="A134" s="309" t="e">
        <f>Zeitreihe!C137</f>
        <v>#N/A</v>
      </c>
      <c r="B134" s="310"/>
      <c r="C134" s="310"/>
      <c r="D134" s="310"/>
      <c r="E134" s="310"/>
      <c r="F134" s="310"/>
      <c r="G134" s="311"/>
      <c r="H134" s="318" t="e">
        <f>Zeitreihe!D137</f>
        <v>#N/A</v>
      </c>
      <c r="I134" s="319"/>
      <c r="J134" s="319"/>
      <c r="K134" s="319"/>
      <c r="L134" s="320" t="str">
        <f>IF(Zeitreihe!E137="","",Zeitreihe!E137)</f>
        <v/>
      </c>
      <c r="M134" s="320"/>
      <c r="N134" s="320"/>
      <c r="O134" s="320"/>
      <c r="P134" s="320"/>
      <c r="Q134" s="320"/>
      <c r="R134" s="321" t="e">
        <f>Zeitreihe!R137</f>
        <v>#N/A</v>
      </c>
      <c r="S134" s="322"/>
      <c r="T134" s="322"/>
      <c r="U134" s="322"/>
      <c r="V134" s="322"/>
      <c r="W134" s="322"/>
      <c r="X134" s="322"/>
      <c r="Y134" s="323"/>
      <c r="Z134" s="309" t="e">
        <f>Zeitreihe!C184</f>
        <v>#N/A</v>
      </c>
      <c r="AA134" s="310"/>
      <c r="AB134" s="310"/>
      <c r="AC134" s="310"/>
      <c r="AD134" s="310"/>
      <c r="AE134" s="310"/>
      <c r="AF134" s="311"/>
      <c r="AG134" s="318" t="e">
        <f>Zeitreihe!D184</f>
        <v>#N/A</v>
      </c>
      <c r="AH134" s="319"/>
      <c r="AI134" s="319"/>
      <c r="AJ134" s="319"/>
      <c r="AK134" s="320" t="str">
        <f>IF(Zeitreihe!E184="","",Zeitreihe!E184)</f>
        <v/>
      </c>
      <c r="AL134" s="320"/>
      <c r="AM134" s="320"/>
      <c r="AN134" s="320"/>
      <c r="AO134" s="320"/>
      <c r="AP134" s="320"/>
      <c r="AQ134" s="321" t="e">
        <f>Zeitreihe!R184</f>
        <v>#N/A</v>
      </c>
      <c r="AR134" s="322"/>
      <c r="AS134" s="322"/>
      <c r="AT134" s="322"/>
      <c r="AU134" s="322"/>
      <c r="AV134" s="322"/>
      <c r="AW134" s="322"/>
      <c r="AX134" s="323"/>
    </row>
    <row r="135" spans="1:92" ht="15" customHeight="1">
      <c r="A135" s="309" t="e">
        <f>Zeitreihe!C138</f>
        <v>#N/A</v>
      </c>
      <c r="B135" s="310"/>
      <c r="C135" s="310"/>
      <c r="D135" s="310"/>
      <c r="E135" s="310"/>
      <c r="F135" s="310"/>
      <c r="G135" s="311"/>
      <c r="H135" s="318" t="e">
        <f>Zeitreihe!D138</f>
        <v>#N/A</v>
      </c>
      <c r="I135" s="319"/>
      <c r="J135" s="319"/>
      <c r="K135" s="319"/>
      <c r="L135" s="320" t="str">
        <f>IF(Zeitreihe!E138="","",Zeitreihe!E138)</f>
        <v/>
      </c>
      <c r="M135" s="320"/>
      <c r="N135" s="320"/>
      <c r="O135" s="320"/>
      <c r="P135" s="320"/>
      <c r="Q135" s="320"/>
      <c r="R135" s="321" t="e">
        <f>Zeitreihe!R138</f>
        <v>#N/A</v>
      </c>
      <c r="S135" s="322"/>
      <c r="T135" s="322"/>
      <c r="U135" s="322"/>
      <c r="V135" s="322"/>
      <c r="W135" s="322"/>
      <c r="X135" s="322"/>
      <c r="Y135" s="323"/>
      <c r="Z135" s="309" t="e">
        <f>Zeitreihe!C185</f>
        <v>#N/A</v>
      </c>
      <c r="AA135" s="310"/>
      <c r="AB135" s="310"/>
      <c r="AC135" s="310"/>
      <c r="AD135" s="310"/>
      <c r="AE135" s="310"/>
      <c r="AF135" s="311"/>
      <c r="AG135" s="318" t="e">
        <f>Zeitreihe!D185</f>
        <v>#N/A</v>
      </c>
      <c r="AH135" s="319"/>
      <c r="AI135" s="319"/>
      <c r="AJ135" s="319"/>
      <c r="AK135" s="320" t="str">
        <f>IF(Zeitreihe!E185="","",Zeitreihe!E185)</f>
        <v/>
      </c>
      <c r="AL135" s="320"/>
      <c r="AM135" s="320"/>
      <c r="AN135" s="320"/>
      <c r="AO135" s="320"/>
      <c r="AP135" s="320"/>
      <c r="AQ135" s="321" t="e">
        <f>Zeitreihe!R185</f>
        <v>#N/A</v>
      </c>
      <c r="AR135" s="322"/>
      <c r="AS135" s="322"/>
      <c r="AT135" s="322"/>
      <c r="AU135" s="322"/>
      <c r="AV135" s="322"/>
      <c r="AW135" s="322"/>
      <c r="AX135" s="323"/>
      <c r="BP135" s="15"/>
      <c r="BQ135" s="15"/>
      <c r="BR135" s="15"/>
      <c r="BS135" s="15"/>
      <c r="BT135" s="15"/>
      <c r="BU135" s="15"/>
      <c r="BV135" s="15"/>
      <c r="BW135" s="35"/>
      <c r="BX135" s="35"/>
      <c r="BY135" s="35"/>
      <c r="BZ135" s="35"/>
      <c r="CA135" s="36"/>
      <c r="CB135" s="36"/>
      <c r="CC135" s="36"/>
      <c r="CD135" s="36"/>
      <c r="CE135" s="36"/>
      <c r="CF135" s="36"/>
      <c r="CG135" s="37"/>
      <c r="CH135" s="38"/>
      <c r="CI135" s="38"/>
      <c r="CJ135" s="38"/>
      <c r="CK135" s="38"/>
      <c r="CL135" s="38"/>
      <c r="CM135" s="38"/>
      <c r="CN135" s="38"/>
    </row>
    <row r="136" spans="1:92" ht="15" customHeight="1">
      <c r="A136" s="309" t="e">
        <f>Zeitreihe!C139</f>
        <v>#N/A</v>
      </c>
      <c r="B136" s="310"/>
      <c r="C136" s="310"/>
      <c r="D136" s="310"/>
      <c r="E136" s="310"/>
      <c r="F136" s="310"/>
      <c r="G136" s="311"/>
      <c r="H136" s="318" t="e">
        <f>Zeitreihe!D139</f>
        <v>#N/A</v>
      </c>
      <c r="I136" s="319"/>
      <c r="J136" s="319"/>
      <c r="K136" s="319"/>
      <c r="L136" s="320" t="str">
        <f>IF(Zeitreihe!E139="","",Zeitreihe!E139)</f>
        <v/>
      </c>
      <c r="M136" s="320"/>
      <c r="N136" s="320"/>
      <c r="O136" s="320"/>
      <c r="P136" s="320"/>
      <c r="Q136" s="320"/>
      <c r="R136" s="321" t="e">
        <f>Zeitreihe!R139</f>
        <v>#N/A</v>
      </c>
      <c r="S136" s="322"/>
      <c r="T136" s="322"/>
      <c r="U136" s="322"/>
      <c r="V136" s="322"/>
      <c r="W136" s="322"/>
      <c r="X136" s="322"/>
      <c r="Y136" s="323"/>
      <c r="Z136" s="309" t="e">
        <f>Zeitreihe!C186</f>
        <v>#N/A</v>
      </c>
      <c r="AA136" s="310"/>
      <c r="AB136" s="310"/>
      <c r="AC136" s="310"/>
      <c r="AD136" s="310"/>
      <c r="AE136" s="310"/>
      <c r="AF136" s="311"/>
      <c r="AG136" s="318" t="e">
        <f>Zeitreihe!D186</f>
        <v>#N/A</v>
      </c>
      <c r="AH136" s="319"/>
      <c r="AI136" s="319"/>
      <c r="AJ136" s="319"/>
      <c r="AK136" s="320" t="str">
        <f>IF(Zeitreihe!E186="","",Zeitreihe!E186)</f>
        <v/>
      </c>
      <c r="AL136" s="320"/>
      <c r="AM136" s="320"/>
      <c r="AN136" s="320"/>
      <c r="AO136" s="320"/>
      <c r="AP136" s="320"/>
      <c r="AQ136" s="321" t="e">
        <f>Zeitreihe!R186</f>
        <v>#N/A</v>
      </c>
      <c r="AR136" s="322"/>
      <c r="AS136" s="322"/>
      <c r="AT136" s="322"/>
      <c r="AU136" s="322"/>
      <c r="AV136" s="322"/>
      <c r="AW136" s="322"/>
      <c r="AX136" s="323"/>
      <c r="BP136" s="15"/>
      <c r="BQ136" s="15"/>
      <c r="BR136" s="15"/>
      <c r="BS136" s="15"/>
      <c r="BT136" s="15"/>
      <c r="BU136" s="15"/>
      <c r="BV136" s="15"/>
      <c r="BW136" s="35"/>
      <c r="BX136" s="35"/>
      <c r="BY136" s="35"/>
      <c r="BZ136" s="35"/>
      <c r="CA136" s="36"/>
      <c r="CB136" s="36"/>
      <c r="CC136" s="36"/>
      <c r="CD136" s="36"/>
      <c r="CE136" s="36"/>
      <c r="CF136" s="36"/>
      <c r="CG136" s="37"/>
      <c r="CH136" s="38"/>
      <c r="CI136" s="38"/>
      <c r="CJ136" s="38"/>
      <c r="CK136" s="38"/>
      <c r="CL136" s="38"/>
      <c r="CM136" s="38"/>
      <c r="CN136" s="38"/>
    </row>
    <row r="137" spans="1:92" ht="15" customHeight="1">
      <c r="A137" s="309" t="e">
        <f>Zeitreihe!C140</f>
        <v>#N/A</v>
      </c>
      <c r="B137" s="310"/>
      <c r="C137" s="310"/>
      <c r="D137" s="310"/>
      <c r="E137" s="310"/>
      <c r="F137" s="310"/>
      <c r="G137" s="311"/>
      <c r="H137" s="318" t="e">
        <f>Zeitreihe!D140</f>
        <v>#N/A</v>
      </c>
      <c r="I137" s="319"/>
      <c r="J137" s="319"/>
      <c r="K137" s="319"/>
      <c r="L137" s="320" t="str">
        <f>IF(Zeitreihe!E140="","",Zeitreihe!E140)</f>
        <v/>
      </c>
      <c r="M137" s="320"/>
      <c r="N137" s="320"/>
      <c r="O137" s="320"/>
      <c r="P137" s="320"/>
      <c r="Q137" s="320"/>
      <c r="R137" s="321" t="e">
        <f>Zeitreihe!R140</f>
        <v>#N/A</v>
      </c>
      <c r="S137" s="322"/>
      <c r="T137" s="322"/>
      <c r="U137" s="322"/>
      <c r="V137" s="322"/>
      <c r="W137" s="322"/>
      <c r="X137" s="322"/>
      <c r="Y137" s="323"/>
      <c r="Z137" s="309" t="e">
        <f>Zeitreihe!C187</f>
        <v>#N/A</v>
      </c>
      <c r="AA137" s="310"/>
      <c r="AB137" s="310"/>
      <c r="AC137" s="310"/>
      <c r="AD137" s="310"/>
      <c r="AE137" s="310"/>
      <c r="AF137" s="311"/>
      <c r="AG137" s="318" t="e">
        <f>Zeitreihe!D187</f>
        <v>#N/A</v>
      </c>
      <c r="AH137" s="319"/>
      <c r="AI137" s="319"/>
      <c r="AJ137" s="319"/>
      <c r="AK137" s="320" t="str">
        <f>IF(Zeitreihe!E187="","",Zeitreihe!E187)</f>
        <v/>
      </c>
      <c r="AL137" s="320"/>
      <c r="AM137" s="320"/>
      <c r="AN137" s="320"/>
      <c r="AO137" s="320"/>
      <c r="AP137" s="320"/>
      <c r="AQ137" s="321" t="e">
        <f>Zeitreihe!R187</f>
        <v>#N/A</v>
      </c>
      <c r="AR137" s="322"/>
      <c r="AS137" s="322"/>
      <c r="AT137" s="322"/>
      <c r="AU137" s="322"/>
      <c r="AV137" s="322"/>
      <c r="AW137" s="322"/>
      <c r="AX137" s="323"/>
      <c r="BP137" s="15"/>
      <c r="BQ137" s="15"/>
      <c r="BR137" s="15"/>
      <c r="BS137" s="15"/>
      <c r="BT137" s="15"/>
      <c r="BU137" s="15"/>
      <c r="BV137" s="15"/>
      <c r="BW137" s="35"/>
      <c r="BX137" s="35"/>
      <c r="BY137" s="35"/>
      <c r="BZ137" s="35"/>
      <c r="CA137" s="36"/>
      <c r="CB137" s="36"/>
      <c r="CC137" s="36"/>
      <c r="CD137" s="36"/>
      <c r="CE137" s="36"/>
      <c r="CF137" s="36"/>
      <c r="CG137" s="37"/>
      <c r="CH137" s="38"/>
      <c r="CI137" s="38"/>
      <c r="CJ137" s="38"/>
      <c r="CK137" s="38"/>
      <c r="CL137" s="38"/>
      <c r="CM137" s="38"/>
      <c r="CN137" s="38"/>
    </row>
    <row r="138" spans="1:92" ht="15" customHeight="1">
      <c r="A138" s="309" t="e">
        <f>Zeitreihe!C141</f>
        <v>#N/A</v>
      </c>
      <c r="B138" s="310"/>
      <c r="C138" s="310"/>
      <c r="D138" s="310"/>
      <c r="E138" s="310"/>
      <c r="F138" s="310"/>
      <c r="G138" s="311"/>
      <c r="H138" s="318" t="e">
        <f>Zeitreihe!D141</f>
        <v>#N/A</v>
      </c>
      <c r="I138" s="319"/>
      <c r="J138" s="319"/>
      <c r="K138" s="319"/>
      <c r="L138" s="320" t="str">
        <f>IF(Zeitreihe!E141="","",Zeitreihe!E141)</f>
        <v/>
      </c>
      <c r="M138" s="320"/>
      <c r="N138" s="320"/>
      <c r="O138" s="320"/>
      <c r="P138" s="320"/>
      <c r="Q138" s="320"/>
      <c r="R138" s="321" t="e">
        <f>Zeitreihe!R141</f>
        <v>#N/A</v>
      </c>
      <c r="S138" s="322"/>
      <c r="T138" s="322"/>
      <c r="U138" s="322"/>
      <c r="V138" s="322"/>
      <c r="W138" s="322"/>
      <c r="X138" s="322"/>
      <c r="Y138" s="323"/>
      <c r="Z138" s="309" t="e">
        <f>Zeitreihe!C188</f>
        <v>#N/A</v>
      </c>
      <c r="AA138" s="310"/>
      <c r="AB138" s="310"/>
      <c r="AC138" s="310"/>
      <c r="AD138" s="310"/>
      <c r="AE138" s="310"/>
      <c r="AF138" s="311"/>
      <c r="AG138" s="318" t="e">
        <f>Zeitreihe!D188</f>
        <v>#N/A</v>
      </c>
      <c r="AH138" s="319"/>
      <c r="AI138" s="319"/>
      <c r="AJ138" s="319"/>
      <c r="AK138" s="320" t="str">
        <f>IF(Zeitreihe!E188="","",Zeitreihe!E188)</f>
        <v/>
      </c>
      <c r="AL138" s="320"/>
      <c r="AM138" s="320"/>
      <c r="AN138" s="320"/>
      <c r="AO138" s="320"/>
      <c r="AP138" s="320"/>
      <c r="AQ138" s="321" t="e">
        <f>Zeitreihe!R188</f>
        <v>#N/A</v>
      </c>
      <c r="AR138" s="322"/>
      <c r="AS138" s="322"/>
      <c r="AT138" s="322"/>
      <c r="AU138" s="322"/>
      <c r="AV138" s="322"/>
      <c r="AW138" s="322"/>
      <c r="AX138" s="323"/>
      <c r="BP138" s="15"/>
      <c r="BQ138" s="15"/>
      <c r="BR138" s="15"/>
      <c r="BS138" s="15"/>
      <c r="BT138" s="15"/>
      <c r="BU138" s="15"/>
      <c r="BV138" s="15"/>
      <c r="BW138" s="35"/>
      <c r="BX138" s="35"/>
      <c r="BY138" s="35"/>
      <c r="BZ138" s="35"/>
      <c r="CA138" s="36"/>
      <c r="CB138" s="36"/>
      <c r="CC138" s="36"/>
      <c r="CD138" s="36"/>
      <c r="CE138" s="36"/>
      <c r="CF138" s="36"/>
      <c r="CG138" s="37"/>
      <c r="CH138" s="38"/>
      <c r="CI138" s="38"/>
      <c r="CJ138" s="38"/>
      <c r="CK138" s="38"/>
      <c r="CL138" s="38"/>
      <c r="CM138" s="38"/>
      <c r="CN138" s="38"/>
    </row>
    <row r="139" spans="1:92" ht="15" customHeight="1">
      <c r="A139" s="309" t="e">
        <f>Zeitreihe!C142</f>
        <v>#N/A</v>
      </c>
      <c r="B139" s="310"/>
      <c r="C139" s="310"/>
      <c r="D139" s="310"/>
      <c r="E139" s="310"/>
      <c r="F139" s="310"/>
      <c r="G139" s="311"/>
      <c r="H139" s="318" t="e">
        <f>Zeitreihe!D142</f>
        <v>#N/A</v>
      </c>
      <c r="I139" s="319"/>
      <c r="J139" s="319"/>
      <c r="K139" s="319"/>
      <c r="L139" s="320" t="str">
        <f>IF(Zeitreihe!E142="","",Zeitreihe!E142)</f>
        <v/>
      </c>
      <c r="M139" s="320"/>
      <c r="N139" s="320"/>
      <c r="O139" s="320"/>
      <c r="P139" s="320"/>
      <c r="Q139" s="320"/>
      <c r="R139" s="321" t="e">
        <f>Zeitreihe!R142</f>
        <v>#N/A</v>
      </c>
      <c r="S139" s="322"/>
      <c r="T139" s="322"/>
      <c r="U139" s="322"/>
      <c r="V139" s="322"/>
      <c r="W139" s="322"/>
      <c r="X139" s="322"/>
      <c r="Y139" s="323"/>
      <c r="Z139" s="309" t="e">
        <f>Zeitreihe!C189</f>
        <v>#N/A</v>
      </c>
      <c r="AA139" s="310"/>
      <c r="AB139" s="310"/>
      <c r="AC139" s="310"/>
      <c r="AD139" s="310"/>
      <c r="AE139" s="310"/>
      <c r="AF139" s="311"/>
      <c r="AG139" s="318" t="e">
        <f>Zeitreihe!D189</f>
        <v>#N/A</v>
      </c>
      <c r="AH139" s="319"/>
      <c r="AI139" s="319"/>
      <c r="AJ139" s="319"/>
      <c r="AK139" s="320" t="str">
        <f>IF(Zeitreihe!E189="","",Zeitreihe!E189)</f>
        <v/>
      </c>
      <c r="AL139" s="320"/>
      <c r="AM139" s="320"/>
      <c r="AN139" s="320"/>
      <c r="AO139" s="320"/>
      <c r="AP139" s="320"/>
      <c r="AQ139" s="321" t="e">
        <f>Zeitreihe!R189</f>
        <v>#N/A</v>
      </c>
      <c r="AR139" s="322"/>
      <c r="AS139" s="322"/>
      <c r="AT139" s="322"/>
      <c r="AU139" s="322"/>
      <c r="AV139" s="322"/>
      <c r="AW139" s="322"/>
      <c r="AX139" s="323"/>
      <c r="BP139" s="15"/>
      <c r="BQ139" s="15"/>
      <c r="BR139" s="15"/>
      <c r="BS139" s="15"/>
      <c r="BT139" s="15"/>
      <c r="BU139" s="15"/>
      <c r="BV139" s="15"/>
      <c r="BW139" s="35"/>
      <c r="BX139" s="35"/>
      <c r="BY139" s="35"/>
      <c r="BZ139" s="35"/>
      <c r="CA139" s="36"/>
      <c r="CB139" s="36"/>
      <c r="CC139" s="36"/>
      <c r="CD139" s="36"/>
      <c r="CE139" s="36"/>
      <c r="CF139" s="36"/>
      <c r="CG139" s="37"/>
      <c r="CH139" s="38"/>
      <c r="CI139" s="38"/>
      <c r="CJ139" s="38"/>
      <c r="CK139" s="38"/>
      <c r="CL139" s="38"/>
      <c r="CM139" s="38"/>
      <c r="CN139" s="38"/>
    </row>
    <row r="140" spans="1:92" ht="15" customHeight="1">
      <c r="A140" s="309" t="e">
        <f>Zeitreihe!C143</f>
        <v>#N/A</v>
      </c>
      <c r="B140" s="310"/>
      <c r="C140" s="310"/>
      <c r="D140" s="310"/>
      <c r="E140" s="310"/>
      <c r="F140" s="310"/>
      <c r="G140" s="311"/>
      <c r="H140" s="318" t="e">
        <f>Zeitreihe!D143</f>
        <v>#N/A</v>
      </c>
      <c r="I140" s="319"/>
      <c r="J140" s="319"/>
      <c r="K140" s="319"/>
      <c r="L140" s="320" t="str">
        <f>IF(Zeitreihe!E143="","",Zeitreihe!E143)</f>
        <v/>
      </c>
      <c r="M140" s="320"/>
      <c r="N140" s="320"/>
      <c r="O140" s="320"/>
      <c r="P140" s="320"/>
      <c r="Q140" s="320"/>
      <c r="R140" s="321" t="e">
        <f>Zeitreihe!R143</f>
        <v>#N/A</v>
      </c>
      <c r="S140" s="322"/>
      <c r="T140" s="322"/>
      <c r="U140" s="322"/>
      <c r="V140" s="322"/>
      <c r="W140" s="322"/>
      <c r="X140" s="322"/>
      <c r="Y140" s="323"/>
      <c r="Z140" s="309" t="e">
        <f>Zeitreihe!C190</f>
        <v>#N/A</v>
      </c>
      <c r="AA140" s="310"/>
      <c r="AB140" s="310"/>
      <c r="AC140" s="310"/>
      <c r="AD140" s="310"/>
      <c r="AE140" s="310"/>
      <c r="AF140" s="311"/>
      <c r="AG140" s="318" t="e">
        <f>Zeitreihe!D190</f>
        <v>#N/A</v>
      </c>
      <c r="AH140" s="319"/>
      <c r="AI140" s="319"/>
      <c r="AJ140" s="319"/>
      <c r="AK140" s="320" t="str">
        <f>IF(Zeitreihe!E190="","",Zeitreihe!E190)</f>
        <v/>
      </c>
      <c r="AL140" s="320"/>
      <c r="AM140" s="320"/>
      <c r="AN140" s="320"/>
      <c r="AO140" s="320"/>
      <c r="AP140" s="320"/>
      <c r="AQ140" s="321" t="e">
        <f>Zeitreihe!R190</f>
        <v>#N/A</v>
      </c>
      <c r="AR140" s="322"/>
      <c r="AS140" s="322"/>
      <c r="AT140" s="322"/>
      <c r="AU140" s="322"/>
      <c r="AV140" s="322"/>
      <c r="AW140" s="322"/>
      <c r="AX140" s="323"/>
    </row>
    <row r="141" spans="1:92" ht="15" customHeight="1">
      <c r="A141" s="309" t="e">
        <f>Zeitreihe!C144</f>
        <v>#N/A</v>
      </c>
      <c r="B141" s="310"/>
      <c r="C141" s="310"/>
      <c r="D141" s="310"/>
      <c r="E141" s="310"/>
      <c r="F141" s="310"/>
      <c r="G141" s="311"/>
      <c r="H141" s="318" t="e">
        <f>Zeitreihe!D144</f>
        <v>#N/A</v>
      </c>
      <c r="I141" s="319"/>
      <c r="J141" s="319"/>
      <c r="K141" s="319"/>
      <c r="L141" s="320" t="str">
        <f>IF(Zeitreihe!E144="","",Zeitreihe!E144)</f>
        <v/>
      </c>
      <c r="M141" s="320"/>
      <c r="N141" s="320"/>
      <c r="O141" s="320"/>
      <c r="P141" s="320"/>
      <c r="Q141" s="320"/>
      <c r="R141" s="321" t="e">
        <f>Zeitreihe!R144</f>
        <v>#N/A</v>
      </c>
      <c r="S141" s="322"/>
      <c r="T141" s="322"/>
      <c r="U141" s="322"/>
      <c r="V141" s="322"/>
      <c r="W141" s="322"/>
      <c r="X141" s="322"/>
      <c r="Y141" s="323"/>
      <c r="Z141" s="309" t="e">
        <f>Zeitreihe!C191</f>
        <v>#N/A</v>
      </c>
      <c r="AA141" s="310"/>
      <c r="AB141" s="310"/>
      <c r="AC141" s="310"/>
      <c r="AD141" s="310"/>
      <c r="AE141" s="310"/>
      <c r="AF141" s="311"/>
      <c r="AG141" s="318" t="e">
        <f>Zeitreihe!D191</f>
        <v>#N/A</v>
      </c>
      <c r="AH141" s="319"/>
      <c r="AI141" s="319"/>
      <c r="AJ141" s="319"/>
      <c r="AK141" s="320" t="str">
        <f>IF(Zeitreihe!E191="","",Zeitreihe!E191)</f>
        <v/>
      </c>
      <c r="AL141" s="320"/>
      <c r="AM141" s="320"/>
      <c r="AN141" s="320"/>
      <c r="AO141" s="320"/>
      <c r="AP141" s="320"/>
      <c r="AQ141" s="321" t="e">
        <f>Zeitreihe!R191</f>
        <v>#N/A</v>
      </c>
      <c r="AR141" s="322"/>
      <c r="AS141" s="322"/>
      <c r="AT141" s="322"/>
      <c r="AU141" s="322"/>
      <c r="AV141" s="322"/>
      <c r="AW141" s="322"/>
      <c r="AX141" s="323"/>
    </row>
    <row r="142" spans="1:92" ht="15" customHeight="1">
      <c r="A142" s="309" t="e">
        <f>Zeitreihe!C145</f>
        <v>#N/A</v>
      </c>
      <c r="B142" s="310"/>
      <c r="C142" s="310"/>
      <c r="D142" s="310"/>
      <c r="E142" s="310"/>
      <c r="F142" s="310"/>
      <c r="G142" s="311"/>
      <c r="H142" s="318" t="e">
        <f>Zeitreihe!D145</f>
        <v>#N/A</v>
      </c>
      <c r="I142" s="319"/>
      <c r="J142" s="319"/>
      <c r="K142" s="319"/>
      <c r="L142" s="320" t="str">
        <f>IF(Zeitreihe!E145="","",Zeitreihe!E145)</f>
        <v/>
      </c>
      <c r="M142" s="320"/>
      <c r="N142" s="320"/>
      <c r="O142" s="320"/>
      <c r="P142" s="320"/>
      <c r="Q142" s="320"/>
      <c r="R142" s="321" t="e">
        <f>Zeitreihe!R145</f>
        <v>#N/A</v>
      </c>
      <c r="S142" s="322"/>
      <c r="T142" s="322"/>
      <c r="U142" s="322"/>
      <c r="V142" s="322"/>
      <c r="W142" s="322"/>
      <c r="X142" s="322"/>
      <c r="Y142" s="323"/>
      <c r="Z142" s="309" t="e">
        <f>Zeitreihe!C192</f>
        <v>#N/A</v>
      </c>
      <c r="AA142" s="310"/>
      <c r="AB142" s="310"/>
      <c r="AC142" s="310"/>
      <c r="AD142" s="310"/>
      <c r="AE142" s="310"/>
      <c r="AF142" s="311"/>
      <c r="AG142" s="318" t="e">
        <f>Zeitreihe!D192</f>
        <v>#N/A</v>
      </c>
      <c r="AH142" s="319"/>
      <c r="AI142" s="319"/>
      <c r="AJ142" s="319"/>
      <c r="AK142" s="320" t="str">
        <f>IF(Zeitreihe!E192="","",Zeitreihe!E192)</f>
        <v/>
      </c>
      <c r="AL142" s="320"/>
      <c r="AM142" s="320"/>
      <c r="AN142" s="320"/>
      <c r="AO142" s="320"/>
      <c r="AP142" s="320"/>
      <c r="AQ142" s="321" t="e">
        <f>Zeitreihe!R192</f>
        <v>#N/A</v>
      </c>
      <c r="AR142" s="322"/>
      <c r="AS142" s="322"/>
      <c r="AT142" s="322"/>
      <c r="AU142" s="322"/>
      <c r="AV142" s="322"/>
      <c r="AW142" s="322"/>
      <c r="AX142" s="323"/>
    </row>
    <row r="143" spans="1:92" ht="15" customHeight="1">
      <c r="A143" s="309" t="e">
        <f>Zeitreihe!C146</f>
        <v>#N/A</v>
      </c>
      <c r="B143" s="310"/>
      <c r="C143" s="310"/>
      <c r="D143" s="310"/>
      <c r="E143" s="310"/>
      <c r="F143" s="310"/>
      <c r="G143" s="311"/>
      <c r="H143" s="318" t="e">
        <f>Zeitreihe!D146</f>
        <v>#N/A</v>
      </c>
      <c r="I143" s="319"/>
      <c r="J143" s="319"/>
      <c r="K143" s="319"/>
      <c r="L143" s="320" t="str">
        <f>IF(Zeitreihe!E146="","",Zeitreihe!E146)</f>
        <v/>
      </c>
      <c r="M143" s="320"/>
      <c r="N143" s="320"/>
      <c r="O143" s="320"/>
      <c r="P143" s="320"/>
      <c r="Q143" s="320"/>
      <c r="R143" s="321" t="e">
        <f>Zeitreihe!R146</f>
        <v>#N/A</v>
      </c>
      <c r="S143" s="322"/>
      <c r="T143" s="322"/>
      <c r="U143" s="322"/>
      <c r="V143" s="322"/>
      <c r="W143" s="322"/>
      <c r="X143" s="322"/>
      <c r="Y143" s="323"/>
      <c r="Z143" s="309" t="e">
        <f>Zeitreihe!C193</f>
        <v>#N/A</v>
      </c>
      <c r="AA143" s="310"/>
      <c r="AB143" s="310"/>
      <c r="AC143" s="310"/>
      <c r="AD143" s="310"/>
      <c r="AE143" s="310"/>
      <c r="AF143" s="311"/>
      <c r="AG143" s="318" t="e">
        <f>Zeitreihe!D193</f>
        <v>#N/A</v>
      </c>
      <c r="AH143" s="319"/>
      <c r="AI143" s="319"/>
      <c r="AJ143" s="319"/>
      <c r="AK143" s="320" t="str">
        <f>IF(Zeitreihe!E193="","",Zeitreihe!E193)</f>
        <v/>
      </c>
      <c r="AL143" s="320"/>
      <c r="AM143" s="320"/>
      <c r="AN143" s="320"/>
      <c r="AO143" s="320"/>
      <c r="AP143" s="320"/>
      <c r="AQ143" s="321" t="e">
        <f>Zeitreihe!R193</f>
        <v>#N/A</v>
      </c>
      <c r="AR143" s="322"/>
      <c r="AS143" s="322"/>
      <c r="AT143" s="322"/>
      <c r="AU143" s="322"/>
      <c r="AV143" s="322"/>
      <c r="AW143" s="322"/>
      <c r="AX143" s="323"/>
    </row>
    <row r="144" spans="1:92" ht="15" customHeight="1">
      <c r="A144" s="309" t="e">
        <f>Zeitreihe!C147</f>
        <v>#N/A</v>
      </c>
      <c r="B144" s="310"/>
      <c r="C144" s="310"/>
      <c r="D144" s="310"/>
      <c r="E144" s="310"/>
      <c r="F144" s="310"/>
      <c r="G144" s="311"/>
      <c r="H144" s="318" t="e">
        <f>Zeitreihe!D147</f>
        <v>#N/A</v>
      </c>
      <c r="I144" s="319"/>
      <c r="J144" s="319"/>
      <c r="K144" s="319"/>
      <c r="L144" s="320" t="str">
        <f>IF(Zeitreihe!E147="","",Zeitreihe!E147)</f>
        <v/>
      </c>
      <c r="M144" s="320"/>
      <c r="N144" s="320"/>
      <c r="O144" s="320"/>
      <c r="P144" s="320"/>
      <c r="Q144" s="320"/>
      <c r="R144" s="321" t="e">
        <f>Zeitreihe!R147</f>
        <v>#N/A</v>
      </c>
      <c r="S144" s="322"/>
      <c r="T144" s="322"/>
      <c r="U144" s="322"/>
      <c r="V144" s="322"/>
      <c r="W144" s="322"/>
      <c r="X144" s="322"/>
      <c r="Y144" s="323"/>
      <c r="Z144" s="309" t="e">
        <f>Zeitreihe!C194</f>
        <v>#N/A</v>
      </c>
      <c r="AA144" s="310"/>
      <c r="AB144" s="310"/>
      <c r="AC144" s="310"/>
      <c r="AD144" s="310"/>
      <c r="AE144" s="310"/>
      <c r="AF144" s="311"/>
      <c r="AG144" s="318" t="e">
        <f>Zeitreihe!D194</f>
        <v>#N/A</v>
      </c>
      <c r="AH144" s="319"/>
      <c r="AI144" s="319"/>
      <c r="AJ144" s="319"/>
      <c r="AK144" s="320" t="str">
        <f>IF(Zeitreihe!E194="","",Zeitreihe!E194)</f>
        <v/>
      </c>
      <c r="AL144" s="320"/>
      <c r="AM144" s="320"/>
      <c r="AN144" s="320"/>
      <c r="AO144" s="320"/>
      <c r="AP144" s="320"/>
      <c r="AQ144" s="321" t="e">
        <f>Zeitreihe!R194</f>
        <v>#N/A</v>
      </c>
      <c r="AR144" s="322"/>
      <c r="AS144" s="322"/>
      <c r="AT144" s="322"/>
      <c r="AU144" s="322"/>
      <c r="AV144" s="322"/>
      <c r="AW144" s="322"/>
      <c r="AX144" s="323"/>
    </row>
    <row r="145" spans="1:50" ht="15" customHeight="1">
      <c r="A145" s="309" t="e">
        <f>Zeitreihe!C148</f>
        <v>#N/A</v>
      </c>
      <c r="B145" s="310"/>
      <c r="C145" s="310"/>
      <c r="D145" s="310"/>
      <c r="E145" s="310"/>
      <c r="F145" s="310"/>
      <c r="G145" s="311"/>
      <c r="H145" s="318" t="e">
        <f>Zeitreihe!D148</f>
        <v>#N/A</v>
      </c>
      <c r="I145" s="319"/>
      <c r="J145" s="319"/>
      <c r="K145" s="319"/>
      <c r="L145" s="320" t="str">
        <f>IF(Zeitreihe!E148="","",Zeitreihe!E148)</f>
        <v/>
      </c>
      <c r="M145" s="320"/>
      <c r="N145" s="320"/>
      <c r="O145" s="320"/>
      <c r="P145" s="320"/>
      <c r="Q145" s="320"/>
      <c r="R145" s="321" t="e">
        <f>Zeitreihe!R148</f>
        <v>#N/A</v>
      </c>
      <c r="S145" s="322"/>
      <c r="T145" s="322"/>
      <c r="U145" s="322"/>
      <c r="V145" s="322"/>
      <c r="W145" s="322"/>
      <c r="X145" s="322"/>
      <c r="Y145" s="323"/>
      <c r="Z145" s="309" t="e">
        <f>Zeitreihe!C195</f>
        <v>#N/A</v>
      </c>
      <c r="AA145" s="310"/>
      <c r="AB145" s="310"/>
      <c r="AC145" s="310"/>
      <c r="AD145" s="310"/>
      <c r="AE145" s="310"/>
      <c r="AF145" s="311"/>
      <c r="AG145" s="318" t="e">
        <f>Zeitreihe!D195</f>
        <v>#N/A</v>
      </c>
      <c r="AH145" s="319"/>
      <c r="AI145" s="319"/>
      <c r="AJ145" s="319"/>
      <c r="AK145" s="320" t="str">
        <f>IF(Zeitreihe!E195="","",Zeitreihe!E195)</f>
        <v/>
      </c>
      <c r="AL145" s="320"/>
      <c r="AM145" s="320"/>
      <c r="AN145" s="320"/>
      <c r="AO145" s="320"/>
      <c r="AP145" s="320"/>
      <c r="AQ145" s="321" t="e">
        <f>Zeitreihe!R195</f>
        <v>#N/A</v>
      </c>
      <c r="AR145" s="322"/>
      <c r="AS145" s="322"/>
      <c r="AT145" s="322"/>
      <c r="AU145" s="322"/>
      <c r="AV145" s="322"/>
      <c r="AW145" s="322"/>
      <c r="AX145" s="323"/>
    </row>
    <row r="146" spans="1:50" ht="15" customHeight="1">
      <c r="A146" s="309" t="e">
        <f>Zeitreihe!C149</f>
        <v>#N/A</v>
      </c>
      <c r="B146" s="310"/>
      <c r="C146" s="310"/>
      <c r="D146" s="310"/>
      <c r="E146" s="310"/>
      <c r="F146" s="310"/>
      <c r="G146" s="311"/>
      <c r="H146" s="318" t="e">
        <f>Zeitreihe!D149</f>
        <v>#N/A</v>
      </c>
      <c r="I146" s="319"/>
      <c r="J146" s="319"/>
      <c r="K146" s="319"/>
      <c r="L146" s="320" t="str">
        <f>IF(Zeitreihe!E149="","",Zeitreihe!E149)</f>
        <v/>
      </c>
      <c r="M146" s="320"/>
      <c r="N146" s="320"/>
      <c r="O146" s="320"/>
      <c r="P146" s="320"/>
      <c r="Q146" s="320"/>
      <c r="R146" s="321" t="e">
        <f>Zeitreihe!R149</f>
        <v>#N/A</v>
      </c>
      <c r="S146" s="322"/>
      <c r="T146" s="322"/>
      <c r="U146" s="322"/>
      <c r="V146" s="322"/>
      <c r="W146" s="322"/>
      <c r="X146" s="322"/>
      <c r="Y146" s="323"/>
      <c r="Z146" s="309" t="e">
        <f>Zeitreihe!C196</f>
        <v>#N/A</v>
      </c>
      <c r="AA146" s="310"/>
      <c r="AB146" s="310"/>
      <c r="AC146" s="310"/>
      <c r="AD146" s="310"/>
      <c r="AE146" s="310"/>
      <c r="AF146" s="311"/>
      <c r="AG146" s="318" t="e">
        <f>Zeitreihe!D196</f>
        <v>#N/A</v>
      </c>
      <c r="AH146" s="319"/>
      <c r="AI146" s="319"/>
      <c r="AJ146" s="319"/>
      <c r="AK146" s="320" t="str">
        <f>IF(Zeitreihe!E196="","",Zeitreihe!E196)</f>
        <v/>
      </c>
      <c r="AL146" s="320"/>
      <c r="AM146" s="320"/>
      <c r="AN146" s="320"/>
      <c r="AO146" s="320"/>
      <c r="AP146" s="320"/>
      <c r="AQ146" s="321" t="e">
        <f>Zeitreihe!R196</f>
        <v>#N/A</v>
      </c>
      <c r="AR146" s="322"/>
      <c r="AS146" s="322"/>
      <c r="AT146" s="322"/>
      <c r="AU146" s="322"/>
      <c r="AV146" s="322"/>
      <c r="AW146" s="322"/>
      <c r="AX146" s="323"/>
    </row>
    <row r="147" spans="1:50" ht="15" customHeight="1">
      <c r="A147" s="309" t="e">
        <f>Zeitreihe!C150</f>
        <v>#N/A</v>
      </c>
      <c r="B147" s="310"/>
      <c r="C147" s="310"/>
      <c r="D147" s="310"/>
      <c r="E147" s="310"/>
      <c r="F147" s="310"/>
      <c r="G147" s="311"/>
      <c r="H147" s="318" t="e">
        <f>Zeitreihe!D150</f>
        <v>#N/A</v>
      </c>
      <c r="I147" s="319"/>
      <c r="J147" s="319"/>
      <c r="K147" s="319"/>
      <c r="L147" s="320" t="str">
        <f>IF(Zeitreihe!E150="","",Zeitreihe!E150)</f>
        <v/>
      </c>
      <c r="M147" s="320"/>
      <c r="N147" s="320"/>
      <c r="O147" s="320"/>
      <c r="P147" s="320"/>
      <c r="Q147" s="320"/>
      <c r="R147" s="321" t="e">
        <f>Zeitreihe!R150</f>
        <v>#N/A</v>
      </c>
      <c r="S147" s="322"/>
      <c r="T147" s="322"/>
      <c r="U147" s="322"/>
      <c r="V147" s="322"/>
      <c r="W147" s="322"/>
      <c r="X147" s="322"/>
      <c r="Y147" s="323"/>
      <c r="Z147" s="309" t="e">
        <f>Zeitreihe!C197</f>
        <v>#N/A</v>
      </c>
      <c r="AA147" s="310"/>
      <c r="AB147" s="310"/>
      <c r="AC147" s="310"/>
      <c r="AD147" s="310"/>
      <c r="AE147" s="310"/>
      <c r="AF147" s="311"/>
      <c r="AG147" s="318" t="e">
        <f>Zeitreihe!D197</f>
        <v>#N/A</v>
      </c>
      <c r="AH147" s="319"/>
      <c r="AI147" s="319"/>
      <c r="AJ147" s="319"/>
      <c r="AK147" s="320" t="str">
        <f>IF(Zeitreihe!E197="","",Zeitreihe!E197)</f>
        <v/>
      </c>
      <c r="AL147" s="320"/>
      <c r="AM147" s="320"/>
      <c r="AN147" s="320"/>
      <c r="AO147" s="320"/>
      <c r="AP147" s="320"/>
      <c r="AQ147" s="321" t="e">
        <f>Zeitreihe!R197</f>
        <v>#N/A</v>
      </c>
      <c r="AR147" s="322"/>
      <c r="AS147" s="322"/>
      <c r="AT147" s="322"/>
      <c r="AU147" s="322"/>
      <c r="AV147" s="322"/>
      <c r="AW147" s="322"/>
      <c r="AX147" s="323"/>
    </row>
    <row r="148" spans="1:50" ht="15" customHeight="1">
      <c r="A148" s="309" t="e">
        <f>Zeitreihe!C151</f>
        <v>#N/A</v>
      </c>
      <c r="B148" s="310"/>
      <c r="C148" s="310"/>
      <c r="D148" s="310"/>
      <c r="E148" s="310"/>
      <c r="F148" s="310"/>
      <c r="G148" s="311"/>
      <c r="H148" s="318" t="e">
        <f>Zeitreihe!D151</f>
        <v>#N/A</v>
      </c>
      <c r="I148" s="319"/>
      <c r="J148" s="319"/>
      <c r="K148" s="319"/>
      <c r="L148" s="320" t="str">
        <f>IF(Zeitreihe!E151="","",Zeitreihe!E151)</f>
        <v/>
      </c>
      <c r="M148" s="320"/>
      <c r="N148" s="320"/>
      <c r="O148" s="320"/>
      <c r="P148" s="320"/>
      <c r="Q148" s="320"/>
      <c r="R148" s="321" t="e">
        <f>Zeitreihe!R151</f>
        <v>#N/A</v>
      </c>
      <c r="S148" s="322"/>
      <c r="T148" s="322"/>
      <c r="U148" s="322"/>
      <c r="V148" s="322"/>
      <c r="W148" s="322"/>
      <c r="X148" s="322"/>
      <c r="Y148" s="323"/>
      <c r="Z148" s="309" t="e">
        <f>Zeitreihe!C198</f>
        <v>#N/A</v>
      </c>
      <c r="AA148" s="310"/>
      <c r="AB148" s="310"/>
      <c r="AC148" s="310"/>
      <c r="AD148" s="310"/>
      <c r="AE148" s="310"/>
      <c r="AF148" s="311"/>
      <c r="AG148" s="318" t="e">
        <f>Zeitreihe!D198</f>
        <v>#N/A</v>
      </c>
      <c r="AH148" s="319"/>
      <c r="AI148" s="319"/>
      <c r="AJ148" s="319"/>
      <c r="AK148" s="320" t="str">
        <f>IF(Zeitreihe!E198="","",Zeitreihe!E198)</f>
        <v/>
      </c>
      <c r="AL148" s="320"/>
      <c r="AM148" s="320"/>
      <c r="AN148" s="320"/>
      <c r="AO148" s="320"/>
      <c r="AP148" s="320"/>
      <c r="AQ148" s="321" t="e">
        <f>Zeitreihe!R198</f>
        <v>#N/A</v>
      </c>
      <c r="AR148" s="322"/>
      <c r="AS148" s="322"/>
      <c r="AT148" s="322"/>
      <c r="AU148" s="322"/>
      <c r="AV148" s="322"/>
      <c r="AW148" s="322"/>
      <c r="AX148" s="323"/>
    </row>
    <row r="149" spans="1:50" ht="15" customHeight="1">
      <c r="A149" s="309" t="e">
        <f>Zeitreihe!C152</f>
        <v>#N/A</v>
      </c>
      <c r="B149" s="310"/>
      <c r="C149" s="310"/>
      <c r="D149" s="310"/>
      <c r="E149" s="310"/>
      <c r="F149" s="310"/>
      <c r="G149" s="311"/>
      <c r="H149" s="318" t="e">
        <f>Zeitreihe!D152</f>
        <v>#N/A</v>
      </c>
      <c r="I149" s="319"/>
      <c r="J149" s="319"/>
      <c r="K149" s="319"/>
      <c r="L149" s="320" t="str">
        <f>IF(Zeitreihe!E152="","",Zeitreihe!E152)</f>
        <v/>
      </c>
      <c r="M149" s="320"/>
      <c r="N149" s="320"/>
      <c r="O149" s="320"/>
      <c r="P149" s="320"/>
      <c r="Q149" s="320"/>
      <c r="R149" s="321" t="e">
        <f>Zeitreihe!R152</f>
        <v>#N/A</v>
      </c>
      <c r="S149" s="322"/>
      <c r="T149" s="322"/>
      <c r="U149" s="322"/>
      <c r="V149" s="322"/>
      <c r="W149" s="322"/>
      <c r="X149" s="322"/>
      <c r="Y149" s="323"/>
      <c r="Z149" s="309" t="e">
        <f>Zeitreihe!C199</f>
        <v>#N/A</v>
      </c>
      <c r="AA149" s="310"/>
      <c r="AB149" s="310"/>
      <c r="AC149" s="310"/>
      <c r="AD149" s="310"/>
      <c r="AE149" s="310"/>
      <c r="AF149" s="311"/>
      <c r="AG149" s="318" t="e">
        <f>Zeitreihe!D199</f>
        <v>#N/A</v>
      </c>
      <c r="AH149" s="319"/>
      <c r="AI149" s="319"/>
      <c r="AJ149" s="319"/>
      <c r="AK149" s="320" t="str">
        <f>IF(Zeitreihe!E199="","",Zeitreihe!E199)</f>
        <v/>
      </c>
      <c r="AL149" s="320"/>
      <c r="AM149" s="320"/>
      <c r="AN149" s="320"/>
      <c r="AO149" s="320"/>
      <c r="AP149" s="320"/>
      <c r="AQ149" s="321" t="e">
        <f>Zeitreihe!R199</f>
        <v>#N/A</v>
      </c>
      <c r="AR149" s="322"/>
      <c r="AS149" s="322"/>
      <c r="AT149" s="322"/>
      <c r="AU149" s="322"/>
      <c r="AV149" s="322"/>
      <c r="AW149" s="322"/>
      <c r="AX149" s="323"/>
    </row>
    <row r="150" spans="1:50" ht="15" customHeight="1">
      <c r="A150" s="309" t="e">
        <f>Zeitreihe!C153</f>
        <v>#N/A</v>
      </c>
      <c r="B150" s="310"/>
      <c r="C150" s="310"/>
      <c r="D150" s="310"/>
      <c r="E150" s="310"/>
      <c r="F150" s="310"/>
      <c r="G150" s="311"/>
      <c r="H150" s="318" t="e">
        <f>Zeitreihe!D153</f>
        <v>#N/A</v>
      </c>
      <c r="I150" s="319"/>
      <c r="J150" s="319"/>
      <c r="K150" s="319"/>
      <c r="L150" s="320" t="str">
        <f>IF(Zeitreihe!E153="","",Zeitreihe!E153)</f>
        <v/>
      </c>
      <c r="M150" s="320"/>
      <c r="N150" s="320"/>
      <c r="O150" s="320"/>
      <c r="P150" s="320"/>
      <c r="Q150" s="320"/>
      <c r="R150" s="321" t="e">
        <f>Zeitreihe!R153</f>
        <v>#N/A</v>
      </c>
      <c r="S150" s="322"/>
      <c r="T150" s="322"/>
      <c r="U150" s="322"/>
      <c r="V150" s="322"/>
      <c r="W150" s="322"/>
      <c r="X150" s="322"/>
      <c r="Y150" s="323"/>
      <c r="Z150" s="309" t="e">
        <f>Zeitreihe!C200</f>
        <v>#N/A</v>
      </c>
      <c r="AA150" s="310"/>
      <c r="AB150" s="310"/>
      <c r="AC150" s="310"/>
      <c r="AD150" s="310"/>
      <c r="AE150" s="310"/>
      <c r="AF150" s="311"/>
      <c r="AG150" s="318" t="e">
        <f>Zeitreihe!D200</f>
        <v>#N/A</v>
      </c>
      <c r="AH150" s="319"/>
      <c r="AI150" s="319"/>
      <c r="AJ150" s="319"/>
      <c r="AK150" s="320" t="str">
        <f>IF(Zeitreihe!E200="","",Zeitreihe!E200)</f>
        <v/>
      </c>
      <c r="AL150" s="320"/>
      <c r="AM150" s="320"/>
      <c r="AN150" s="320"/>
      <c r="AO150" s="320"/>
      <c r="AP150" s="320"/>
      <c r="AQ150" s="321" t="e">
        <f>Zeitreihe!R200</f>
        <v>#N/A</v>
      </c>
      <c r="AR150" s="322"/>
      <c r="AS150" s="322"/>
      <c r="AT150" s="322"/>
      <c r="AU150" s="322"/>
      <c r="AV150" s="322"/>
      <c r="AW150" s="322"/>
      <c r="AX150" s="323"/>
    </row>
    <row r="151" spans="1:50" ht="15" customHeight="1" thickBot="1">
      <c r="A151" s="309" t="e">
        <f>Zeitreihe!C154</f>
        <v>#N/A</v>
      </c>
      <c r="B151" s="310"/>
      <c r="C151" s="310"/>
      <c r="D151" s="310"/>
      <c r="E151" s="310"/>
      <c r="F151" s="310"/>
      <c r="G151" s="311"/>
      <c r="H151" s="318" t="e">
        <f>Zeitreihe!D154</f>
        <v>#N/A</v>
      </c>
      <c r="I151" s="319"/>
      <c r="J151" s="319"/>
      <c r="K151" s="319"/>
      <c r="L151" s="320" t="str">
        <f>IF(Zeitreihe!E154="","",Zeitreihe!E154)</f>
        <v/>
      </c>
      <c r="M151" s="320"/>
      <c r="N151" s="320"/>
      <c r="O151" s="320"/>
      <c r="P151" s="320"/>
      <c r="Q151" s="320"/>
      <c r="R151" s="321" t="e">
        <f>Zeitreihe!R154</f>
        <v>#N/A</v>
      </c>
      <c r="S151" s="322"/>
      <c r="T151" s="322"/>
      <c r="U151" s="322"/>
      <c r="V151" s="322"/>
      <c r="W151" s="322"/>
      <c r="X151" s="322"/>
      <c r="Y151" s="323"/>
      <c r="Z151" s="309" t="e">
        <f>Zeitreihe!C201</f>
        <v>#N/A</v>
      </c>
      <c r="AA151" s="310"/>
      <c r="AB151" s="310"/>
      <c r="AC151" s="310"/>
      <c r="AD151" s="310"/>
      <c r="AE151" s="310"/>
      <c r="AF151" s="311"/>
      <c r="AG151" s="312" t="e">
        <f>Zeitreihe!D201</f>
        <v>#N/A</v>
      </c>
      <c r="AH151" s="313"/>
      <c r="AI151" s="313"/>
      <c r="AJ151" s="313"/>
      <c r="AK151" s="314" t="str">
        <f>IF(Zeitreihe!E201="","",Zeitreihe!E201)</f>
        <v/>
      </c>
      <c r="AL151" s="314"/>
      <c r="AM151" s="314"/>
      <c r="AN151" s="314"/>
      <c r="AO151" s="314"/>
      <c r="AP151" s="314"/>
      <c r="AQ151" s="315" t="e">
        <f>Zeitreihe!R201</f>
        <v>#N/A</v>
      </c>
      <c r="AR151" s="316"/>
      <c r="AS151" s="316"/>
      <c r="AT151" s="316"/>
      <c r="AU151" s="316"/>
      <c r="AV151" s="316"/>
      <c r="AW151" s="316"/>
      <c r="AX151" s="317"/>
    </row>
    <row r="152" spans="1:50" ht="15" customHeight="1" thickBot="1">
      <c r="A152" s="328" t="e">
        <f>Zeitreihe!C155</f>
        <v>#N/A</v>
      </c>
      <c r="B152" s="329"/>
      <c r="C152" s="329"/>
      <c r="D152" s="329"/>
      <c r="E152" s="329"/>
      <c r="F152" s="329"/>
      <c r="G152" s="330"/>
      <c r="H152" s="312" t="e">
        <f>Zeitreihe!D155</f>
        <v>#N/A</v>
      </c>
      <c r="I152" s="313"/>
      <c r="J152" s="313"/>
      <c r="K152" s="313"/>
      <c r="L152" s="314" t="str">
        <f>IF(Zeitreihe!E155="","",Zeitreihe!E155)</f>
        <v/>
      </c>
      <c r="M152" s="314"/>
      <c r="N152" s="314"/>
      <c r="O152" s="314"/>
      <c r="P152" s="314"/>
      <c r="Q152" s="314"/>
      <c r="R152" s="315" t="e">
        <f>Zeitreihe!R155</f>
        <v>#N/A</v>
      </c>
      <c r="S152" s="316"/>
      <c r="T152" s="316"/>
      <c r="U152" s="316"/>
      <c r="V152" s="316"/>
      <c r="W152" s="316"/>
      <c r="X152" s="316"/>
      <c r="Y152" s="317"/>
      <c r="Z152" s="331" t="s">
        <v>2</v>
      </c>
      <c r="AA152" s="332"/>
      <c r="AB152" s="332"/>
      <c r="AC152" s="332"/>
      <c r="AD152" s="332"/>
      <c r="AE152" s="332"/>
      <c r="AF152" s="332"/>
      <c r="AG152" s="333"/>
      <c r="AH152" s="333"/>
      <c r="AI152" s="333"/>
      <c r="AJ152" s="333"/>
      <c r="AK152" s="333"/>
      <c r="AL152" s="333"/>
      <c r="AM152" s="333"/>
      <c r="AN152" s="333"/>
      <c r="AO152" s="333"/>
      <c r="AP152" s="334"/>
      <c r="AQ152" s="324" t="e">
        <f>ROUND(SUM(R56:Y102)+SUM(AQ56:AX102)+SUM(R106:Y152)+SUM(AQ106:AX151),2)</f>
        <v>#N/A</v>
      </c>
      <c r="AR152" s="325"/>
      <c r="AS152" s="325"/>
      <c r="AT152" s="325"/>
      <c r="AU152" s="325"/>
      <c r="AV152" s="325"/>
      <c r="AW152" s="325"/>
      <c r="AX152" s="326"/>
    </row>
    <row r="153" spans="1:50">
      <c r="A153" s="298" t="s">
        <v>147</v>
      </c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50" ht="15.75" thickBot="1">
      <c r="A154" s="327"/>
      <c r="B154" s="327"/>
      <c r="C154" s="327"/>
      <c r="D154" s="327"/>
      <c r="E154" s="327"/>
      <c r="F154" s="327"/>
      <c r="G154" s="327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50" ht="30.75" customHeight="1">
      <c r="A155" s="383" t="s">
        <v>120</v>
      </c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1" t="s">
        <v>122</v>
      </c>
      <c r="Y155" s="381"/>
      <c r="Z155" s="381"/>
      <c r="AA155" s="381"/>
      <c r="AB155" s="381"/>
      <c r="AC155" s="381"/>
      <c r="AD155" s="381"/>
      <c r="AE155" s="381"/>
      <c r="AF155" s="381"/>
      <c r="AG155" s="381"/>
      <c r="AH155" s="382"/>
    </row>
    <row r="156" spans="1:50" ht="15.75" thickBot="1">
      <c r="A156" s="371" t="s">
        <v>6</v>
      </c>
      <c r="B156" s="367"/>
      <c r="C156" s="367"/>
      <c r="D156" s="367"/>
      <c r="E156" s="367"/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  <c r="P156" s="367" t="s">
        <v>8</v>
      </c>
      <c r="Q156" s="367"/>
      <c r="R156" s="367"/>
      <c r="S156" s="367"/>
      <c r="T156" s="367"/>
      <c r="U156" s="367"/>
      <c r="V156" s="367"/>
      <c r="W156" s="367"/>
      <c r="X156" s="367" t="s">
        <v>13</v>
      </c>
      <c r="Y156" s="367"/>
      <c r="Z156" s="367"/>
      <c r="AA156" s="367"/>
      <c r="AB156" s="367"/>
      <c r="AC156" s="367"/>
      <c r="AD156" s="367"/>
      <c r="AE156" s="367"/>
      <c r="AF156" s="367"/>
      <c r="AG156" s="367"/>
      <c r="AH156" s="374"/>
    </row>
    <row r="157" spans="1:50">
      <c r="A157" s="372" t="str">
        <f>IF(Regelungszeit!A15="","",Regelungszeit!A15)</f>
        <v/>
      </c>
      <c r="B157" s="373"/>
      <c r="C157" s="373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68" t="str">
        <f>IF(Regelungszeit!B15="","",Regelungszeit!B15)</f>
        <v/>
      </c>
      <c r="Q157" s="368"/>
      <c r="R157" s="368"/>
      <c r="S157" s="368"/>
      <c r="T157" s="368"/>
      <c r="U157" s="368"/>
      <c r="V157" s="368"/>
      <c r="W157" s="368"/>
      <c r="X157" s="375" t="str">
        <f>IF(Regelungszeit!D15="","",Regelungszeit!D15)</f>
        <v/>
      </c>
      <c r="Y157" s="375"/>
      <c r="Z157" s="375"/>
      <c r="AA157" s="375"/>
      <c r="AB157" s="375"/>
      <c r="AC157" s="375"/>
      <c r="AD157" s="375"/>
      <c r="AE157" s="375"/>
      <c r="AF157" s="375"/>
      <c r="AG157" s="375"/>
      <c r="AH157" s="376"/>
    </row>
    <row r="158" spans="1:50">
      <c r="A158" s="363" t="str">
        <f>IF(Regelungszeit!A16="","",Regelungszeit!A16)</f>
        <v/>
      </c>
      <c r="B158" s="364"/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9" t="str">
        <f>IF(Regelungszeit!B16="","",Regelungszeit!B16)</f>
        <v/>
      </c>
      <c r="Q158" s="369"/>
      <c r="R158" s="369"/>
      <c r="S158" s="369"/>
      <c r="T158" s="369"/>
      <c r="U158" s="369"/>
      <c r="V158" s="369"/>
      <c r="W158" s="369"/>
      <c r="X158" s="377" t="str">
        <f>IF(Regelungszeit!D16="","",Regelungszeit!D16)</f>
        <v/>
      </c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8"/>
    </row>
    <row r="159" spans="1:50">
      <c r="A159" s="363" t="str">
        <f>IF(Regelungszeit!A17="","",Regelungszeit!A17)</f>
        <v/>
      </c>
      <c r="B159" s="364"/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9" t="str">
        <f>IF(Regelungszeit!B17="","",Regelungszeit!B17)</f>
        <v/>
      </c>
      <c r="Q159" s="369"/>
      <c r="R159" s="369"/>
      <c r="S159" s="369"/>
      <c r="T159" s="369"/>
      <c r="U159" s="369"/>
      <c r="V159" s="369"/>
      <c r="W159" s="369"/>
      <c r="X159" s="377" t="str">
        <f>IF(Regelungszeit!D17="","",Regelungszeit!D17)</f>
        <v/>
      </c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8"/>
    </row>
    <row r="160" spans="1:50">
      <c r="A160" s="363" t="str">
        <f>IF(Regelungszeit!A18="","",Regelungszeit!A18)</f>
        <v/>
      </c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9" t="str">
        <f>IF(Regelungszeit!B18="","",Regelungszeit!B18)</f>
        <v/>
      </c>
      <c r="Q160" s="369"/>
      <c r="R160" s="369"/>
      <c r="S160" s="369"/>
      <c r="T160" s="369"/>
      <c r="U160" s="369"/>
      <c r="V160" s="369"/>
      <c r="W160" s="369"/>
      <c r="X160" s="377" t="str">
        <f>IF(Regelungszeit!D18="","",Regelungszeit!D18)</f>
        <v/>
      </c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8"/>
    </row>
    <row r="161" spans="1:41">
      <c r="A161" s="363" t="str">
        <f>IF(Regelungszeit!A19="","",Regelungszeit!A19)</f>
        <v/>
      </c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9" t="str">
        <f>IF(Regelungszeit!B19="","",Regelungszeit!B19)</f>
        <v/>
      </c>
      <c r="Q161" s="369"/>
      <c r="R161" s="369"/>
      <c r="S161" s="369"/>
      <c r="T161" s="369"/>
      <c r="U161" s="369"/>
      <c r="V161" s="369"/>
      <c r="W161" s="369"/>
      <c r="X161" s="377" t="str">
        <f>IF(Regelungszeit!D19="","",Regelungszeit!D19)</f>
        <v/>
      </c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8"/>
    </row>
    <row r="162" spans="1:41">
      <c r="A162" s="363" t="str">
        <f>IF(Regelungszeit!A20="","",Regelungszeit!A20)</f>
        <v/>
      </c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9" t="str">
        <f>IF(Regelungszeit!B20="","",Regelungszeit!B20)</f>
        <v/>
      </c>
      <c r="Q162" s="369"/>
      <c r="R162" s="369"/>
      <c r="S162" s="369"/>
      <c r="T162" s="369"/>
      <c r="U162" s="369"/>
      <c r="V162" s="369"/>
      <c r="W162" s="369"/>
      <c r="X162" s="377" t="str">
        <f>IF(Regelungszeit!D20="","",Regelungszeit!D20)</f>
        <v/>
      </c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8"/>
    </row>
    <row r="163" spans="1:41">
      <c r="A163" s="363" t="str">
        <f>IF(Regelungszeit!A21="","",Regelungszeit!A21)</f>
        <v/>
      </c>
      <c r="B163" s="364"/>
      <c r="C163" s="364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9" t="str">
        <f>IF(Regelungszeit!B21="","",Regelungszeit!B21)</f>
        <v/>
      </c>
      <c r="Q163" s="369"/>
      <c r="R163" s="369"/>
      <c r="S163" s="369"/>
      <c r="T163" s="369"/>
      <c r="U163" s="369"/>
      <c r="V163" s="369"/>
      <c r="W163" s="369"/>
      <c r="X163" s="377" t="str">
        <f>IF(Regelungszeit!D21="","",Regelungszeit!D21)</f>
        <v/>
      </c>
      <c r="Y163" s="377"/>
      <c r="Z163" s="377"/>
      <c r="AA163" s="377"/>
      <c r="AB163" s="377"/>
      <c r="AC163" s="377"/>
      <c r="AD163" s="377"/>
      <c r="AE163" s="377"/>
      <c r="AF163" s="377"/>
      <c r="AG163" s="377"/>
      <c r="AH163" s="378"/>
    </row>
    <row r="164" spans="1:41" hidden="1">
      <c r="A164" s="363" t="str">
        <f>IF(Regelungszeit!A22="","",Regelungszeit!A22)</f>
        <v/>
      </c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9" t="str">
        <f>IF(Regelungszeit!B22="","",Regelungszeit!B22)</f>
        <v/>
      </c>
      <c r="Q164" s="369"/>
      <c r="R164" s="369"/>
      <c r="S164" s="369"/>
      <c r="T164" s="369"/>
      <c r="U164" s="369"/>
      <c r="V164" s="369"/>
      <c r="W164" s="369"/>
      <c r="X164" s="377" t="str">
        <f>IF(Regelungszeit!D22="","",Regelungszeit!D22)</f>
        <v/>
      </c>
      <c r="Y164" s="377"/>
      <c r="Z164" s="377"/>
      <c r="AA164" s="377"/>
      <c r="AB164" s="377"/>
      <c r="AC164" s="377"/>
      <c r="AD164" s="377"/>
      <c r="AE164" s="377"/>
      <c r="AF164" s="377"/>
      <c r="AG164" s="377"/>
      <c r="AH164" s="378"/>
    </row>
    <row r="165" spans="1:41" ht="15.75" thickBot="1">
      <c r="A165" s="365" t="str">
        <f>IF(Regelungszeit!A23="","",Regelungszeit!A23)</f>
        <v/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  <c r="P165" s="370" t="str">
        <f>IF(Regelungszeit!B23="","",Regelungszeit!B23)</f>
        <v/>
      </c>
      <c r="Q165" s="370"/>
      <c r="R165" s="370"/>
      <c r="S165" s="370"/>
      <c r="T165" s="370"/>
      <c r="U165" s="370"/>
      <c r="V165" s="370"/>
      <c r="W165" s="370"/>
      <c r="X165" s="379" t="str">
        <f>IF(Regelungszeit!D23="","",Regelungszeit!D23)</f>
        <v/>
      </c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80"/>
    </row>
    <row r="166" spans="1:41">
      <c r="A166" s="15"/>
    </row>
    <row r="167" spans="1:41">
      <c r="A167" s="15"/>
    </row>
    <row r="168" spans="1:41" ht="15" customHeight="1">
      <c r="A168" s="15"/>
      <c r="B168" s="15"/>
      <c r="C168" s="15"/>
      <c r="D168" s="15"/>
      <c r="E168" s="15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</row>
    <row r="169" spans="1:41" ht="15" customHeight="1">
      <c r="A169" s="15"/>
      <c r="B169" s="15"/>
      <c r="C169" s="15"/>
      <c r="D169" s="15"/>
      <c r="E169" s="15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</row>
    <row r="170" spans="1:41">
      <c r="A170" s="15"/>
      <c r="B170" s="15"/>
      <c r="C170" s="15"/>
      <c r="D170" s="15"/>
      <c r="E170" s="15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</row>
    <row r="171" spans="1:41">
      <c r="A171" s="15"/>
      <c r="B171" s="15"/>
      <c r="C171" s="15"/>
      <c r="D171" s="15"/>
      <c r="E171" s="15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</row>
    <row r="172" spans="1:41">
      <c r="A172" s="15"/>
      <c r="B172" s="15"/>
      <c r="C172" s="15"/>
      <c r="D172" s="15"/>
      <c r="E172" s="15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</row>
    <row r="173" spans="1:41">
      <c r="A173" s="15"/>
      <c r="B173" s="15"/>
      <c r="C173" s="15"/>
      <c r="D173" s="15"/>
      <c r="E173" s="15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</row>
    <row r="174" spans="1:41">
      <c r="A174" s="15"/>
      <c r="B174" s="15"/>
      <c r="C174" s="15"/>
      <c r="D174" s="15"/>
      <c r="E174" s="15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</row>
    <row r="175" spans="1:41">
      <c r="A175" s="15"/>
      <c r="B175" s="15"/>
      <c r="C175" s="15"/>
      <c r="D175" s="15"/>
      <c r="E175" s="15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</row>
    <row r="176" spans="1:41">
      <c r="A176" s="10"/>
      <c r="B176" s="10"/>
      <c r="C176" s="10"/>
      <c r="D176" s="10"/>
      <c r="E176" s="10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</row>
    <row r="177" spans="30:41"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</row>
    <row r="178" spans="30:41"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</row>
    <row r="179" spans="30:41"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</row>
    <row r="180" spans="30:41"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</row>
  </sheetData>
  <sheetProtection selectLockedCells="1"/>
  <mergeCells count="882">
    <mergeCell ref="AM3:AX3"/>
    <mergeCell ref="A3:O3"/>
    <mergeCell ref="A40:N40"/>
    <mergeCell ref="AO34:AX34"/>
    <mergeCell ref="AO33:AX33"/>
    <mergeCell ref="R56:Y56"/>
    <mergeCell ref="AK55:AP55"/>
    <mergeCell ref="AQ55:AX55"/>
    <mergeCell ref="Q26:AJ26"/>
    <mergeCell ref="J49:AX49"/>
    <mergeCell ref="A16:AX16"/>
    <mergeCell ref="A49:I49"/>
    <mergeCell ref="J48:AX48"/>
    <mergeCell ref="J50:AX50"/>
    <mergeCell ref="Q29:AJ29"/>
    <mergeCell ref="Q24:AJ24"/>
    <mergeCell ref="A44:U44"/>
    <mergeCell ref="A50:I50"/>
    <mergeCell ref="V44:AA44"/>
    <mergeCell ref="AB44:AX44"/>
    <mergeCell ref="A48:I48"/>
    <mergeCell ref="N37:V37"/>
    <mergeCell ref="W37:X37"/>
    <mergeCell ref="Y37:AG37"/>
    <mergeCell ref="AQ59:AX59"/>
    <mergeCell ref="Z59:AF59"/>
    <mergeCell ref="Z60:AF60"/>
    <mergeCell ref="AG60:AJ60"/>
    <mergeCell ref="A52:AX52"/>
    <mergeCell ref="A57:G57"/>
    <mergeCell ref="H57:K57"/>
    <mergeCell ref="L57:Q57"/>
    <mergeCell ref="AK57:AP57"/>
    <mergeCell ref="Z56:AF56"/>
    <mergeCell ref="AG56:AJ56"/>
    <mergeCell ref="AK56:AP56"/>
    <mergeCell ref="AK58:AP58"/>
    <mergeCell ref="H59:K59"/>
    <mergeCell ref="L59:Q59"/>
    <mergeCell ref="A60:G60"/>
    <mergeCell ref="H60:K60"/>
    <mergeCell ref="AK60:AP60"/>
    <mergeCell ref="L60:Q60"/>
    <mergeCell ref="AG58:AJ58"/>
    <mergeCell ref="X165:AH165"/>
    <mergeCell ref="X155:AH155"/>
    <mergeCell ref="A54:Y54"/>
    <mergeCell ref="AQ58:AX58"/>
    <mergeCell ref="AQ57:AX57"/>
    <mergeCell ref="Z57:AF57"/>
    <mergeCell ref="A56:G56"/>
    <mergeCell ref="H56:K56"/>
    <mergeCell ref="L56:Q56"/>
    <mergeCell ref="R57:Y57"/>
    <mergeCell ref="A58:G58"/>
    <mergeCell ref="H58:K58"/>
    <mergeCell ref="AQ56:AX56"/>
    <mergeCell ref="H55:K55"/>
    <mergeCell ref="L55:Q55"/>
    <mergeCell ref="R55:Y55"/>
    <mergeCell ref="AG57:AJ57"/>
    <mergeCell ref="A155:W155"/>
    <mergeCell ref="A61:G61"/>
    <mergeCell ref="H61:K61"/>
    <mergeCell ref="L61:Q61"/>
    <mergeCell ref="R61:Y61"/>
    <mergeCell ref="A59:G59"/>
    <mergeCell ref="AK62:AP62"/>
    <mergeCell ref="X156:AH156"/>
    <mergeCell ref="X157:AH157"/>
    <mergeCell ref="X158:AH158"/>
    <mergeCell ref="X159:AH159"/>
    <mergeCell ref="X160:AH160"/>
    <mergeCell ref="X161:AH161"/>
    <mergeCell ref="X162:AH162"/>
    <mergeCell ref="X163:AH163"/>
    <mergeCell ref="X164:AH164"/>
    <mergeCell ref="A163:O163"/>
    <mergeCell ref="A164:O164"/>
    <mergeCell ref="A165:O165"/>
    <mergeCell ref="P156:W156"/>
    <mergeCell ref="P157:W157"/>
    <mergeCell ref="P158:W158"/>
    <mergeCell ref="P159:W159"/>
    <mergeCell ref="P160:W160"/>
    <mergeCell ref="P161:W161"/>
    <mergeCell ref="P162:W162"/>
    <mergeCell ref="P163:W163"/>
    <mergeCell ref="P164:W164"/>
    <mergeCell ref="P165:W165"/>
    <mergeCell ref="A156:O156"/>
    <mergeCell ref="A157:O157"/>
    <mergeCell ref="A158:O158"/>
    <mergeCell ref="A159:O159"/>
    <mergeCell ref="A160:O160"/>
    <mergeCell ref="A161:O161"/>
    <mergeCell ref="A162:O162"/>
    <mergeCell ref="A32:M32"/>
    <mergeCell ref="AS39:AX39"/>
    <mergeCell ref="AH32:AN32"/>
    <mergeCell ref="AH33:AN33"/>
    <mergeCell ref="AH34:AN34"/>
    <mergeCell ref="Q28:AJ28"/>
    <mergeCell ref="N34:AG34"/>
    <mergeCell ref="A12:T12"/>
    <mergeCell ref="AR12:AX12"/>
    <mergeCell ref="A33:M33"/>
    <mergeCell ref="N33:AG33"/>
    <mergeCell ref="N32:AG32"/>
    <mergeCell ref="Q23:AJ23"/>
    <mergeCell ref="Q21:AJ21"/>
    <mergeCell ref="Q22:AJ22"/>
    <mergeCell ref="AH31:AT31"/>
    <mergeCell ref="A31:M31"/>
    <mergeCell ref="A37:M37"/>
    <mergeCell ref="A14:AX14"/>
    <mergeCell ref="Q25:AJ25"/>
    <mergeCell ref="A34:M34"/>
    <mergeCell ref="A29:P29"/>
    <mergeCell ref="A28:P28"/>
    <mergeCell ref="AS40:AX40"/>
    <mergeCell ref="Z55:AF55"/>
    <mergeCell ref="A51:I51"/>
    <mergeCell ref="AS41:AX41"/>
    <mergeCell ref="Z40:AE40"/>
    <mergeCell ref="A41:J41"/>
    <mergeCell ref="AG55:AJ55"/>
    <mergeCell ref="Z54:AX54"/>
    <mergeCell ref="J51:AX51"/>
    <mergeCell ref="A55:G55"/>
    <mergeCell ref="AK61:AP61"/>
    <mergeCell ref="AQ61:AX61"/>
    <mergeCell ref="AK66:AP66"/>
    <mergeCell ref="AQ66:AX66"/>
    <mergeCell ref="R63:Y63"/>
    <mergeCell ref="AQ62:AX62"/>
    <mergeCell ref="AG59:AJ59"/>
    <mergeCell ref="L58:Q58"/>
    <mergeCell ref="R58:Y58"/>
    <mergeCell ref="R59:Y59"/>
    <mergeCell ref="AG65:AJ65"/>
    <mergeCell ref="Z61:AF61"/>
    <mergeCell ref="AG61:AJ61"/>
    <mergeCell ref="Z62:AF62"/>
    <mergeCell ref="AG62:AJ62"/>
    <mergeCell ref="Z58:AF58"/>
    <mergeCell ref="AK59:AP59"/>
    <mergeCell ref="AQ60:AX60"/>
    <mergeCell ref="R60:Y60"/>
    <mergeCell ref="AK64:AP64"/>
    <mergeCell ref="AQ64:AX64"/>
    <mergeCell ref="AK65:AP65"/>
    <mergeCell ref="AQ65:AX65"/>
    <mergeCell ref="AK63:AP63"/>
    <mergeCell ref="H62:K62"/>
    <mergeCell ref="L62:Q62"/>
    <mergeCell ref="R62:Y62"/>
    <mergeCell ref="A62:G62"/>
    <mergeCell ref="L63:Q63"/>
    <mergeCell ref="L64:Q64"/>
    <mergeCell ref="AG66:AJ66"/>
    <mergeCell ref="AG64:AJ64"/>
    <mergeCell ref="Z65:AF65"/>
    <mergeCell ref="Z66:AF66"/>
    <mergeCell ref="A63:G63"/>
    <mergeCell ref="H63:K63"/>
    <mergeCell ref="AQ63:AX63"/>
    <mergeCell ref="Z63:AF63"/>
    <mergeCell ref="AG63:AJ63"/>
    <mergeCell ref="AK67:AP67"/>
    <mergeCell ref="R66:Y66"/>
    <mergeCell ref="A67:G67"/>
    <mergeCell ref="H67:K67"/>
    <mergeCell ref="L67:Q67"/>
    <mergeCell ref="A64:G64"/>
    <mergeCell ref="A65:G65"/>
    <mergeCell ref="H65:K65"/>
    <mergeCell ref="L65:Q65"/>
    <mergeCell ref="R65:Y65"/>
    <mergeCell ref="R67:Y67"/>
    <mergeCell ref="R64:Y64"/>
    <mergeCell ref="H64:K64"/>
    <mergeCell ref="AQ67:AX67"/>
    <mergeCell ref="Z64:AF64"/>
    <mergeCell ref="A66:G66"/>
    <mergeCell ref="H66:K66"/>
    <mergeCell ref="L66:Q66"/>
    <mergeCell ref="AG67:AJ67"/>
    <mergeCell ref="Z67:AF67"/>
    <mergeCell ref="L73:Q73"/>
    <mergeCell ref="R73:Y73"/>
    <mergeCell ref="R80:Y80"/>
    <mergeCell ref="A79:G79"/>
    <mergeCell ref="H79:K79"/>
    <mergeCell ref="L79:Q79"/>
    <mergeCell ref="R79:Y79"/>
    <mergeCell ref="A77:G77"/>
    <mergeCell ref="H77:K77"/>
    <mergeCell ref="L77:Q77"/>
    <mergeCell ref="A74:G74"/>
    <mergeCell ref="A76:G76"/>
    <mergeCell ref="H76:K76"/>
    <mergeCell ref="L76:Q76"/>
    <mergeCell ref="R76:Y76"/>
    <mergeCell ref="A75:G75"/>
    <mergeCell ref="H75:K75"/>
    <mergeCell ref="R71:Y71"/>
    <mergeCell ref="R69:Y69"/>
    <mergeCell ref="R68:Y68"/>
    <mergeCell ref="L75:Q75"/>
    <mergeCell ref="R75:Y75"/>
    <mergeCell ref="A72:G72"/>
    <mergeCell ref="H72:K72"/>
    <mergeCell ref="L72:Q72"/>
    <mergeCell ref="R72:Y72"/>
    <mergeCell ref="A71:G71"/>
    <mergeCell ref="H71:K71"/>
    <mergeCell ref="L71:Q71"/>
    <mergeCell ref="H68:K68"/>
    <mergeCell ref="L68:Q68"/>
    <mergeCell ref="R70:Y70"/>
    <mergeCell ref="A69:G69"/>
    <mergeCell ref="H69:K69"/>
    <mergeCell ref="L69:Q69"/>
    <mergeCell ref="A70:G70"/>
    <mergeCell ref="H70:K70"/>
    <mergeCell ref="L70:Q70"/>
    <mergeCell ref="A68:G68"/>
    <mergeCell ref="A73:G73"/>
    <mergeCell ref="H73:K73"/>
    <mergeCell ref="H84:K84"/>
    <mergeCell ref="L84:Q84"/>
    <mergeCell ref="H74:K74"/>
    <mergeCell ref="L74:Q74"/>
    <mergeCell ref="R74:Y74"/>
    <mergeCell ref="L78:Q78"/>
    <mergeCell ref="A80:G80"/>
    <mergeCell ref="H80:K80"/>
    <mergeCell ref="L80:Q80"/>
    <mergeCell ref="R77:Y77"/>
    <mergeCell ref="A82:G82"/>
    <mergeCell ref="H82:K82"/>
    <mergeCell ref="L82:Q82"/>
    <mergeCell ref="R82:Y82"/>
    <mergeCell ref="A81:G81"/>
    <mergeCell ref="H81:K81"/>
    <mergeCell ref="A78:G78"/>
    <mergeCell ref="H78:K78"/>
    <mergeCell ref="R78:Y78"/>
    <mergeCell ref="R87:Y87"/>
    <mergeCell ref="A88:G88"/>
    <mergeCell ref="L86:Q86"/>
    <mergeCell ref="R86:Y86"/>
    <mergeCell ref="A83:G83"/>
    <mergeCell ref="H83:K83"/>
    <mergeCell ref="L83:Q83"/>
    <mergeCell ref="R83:Y83"/>
    <mergeCell ref="A93:G93"/>
    <mergeCell ref="H93:K93"/>
    <mergeCell ref="L93:Q93"/>
    <mergeCell ref="R93:Y93"/>
    <mergeCell ref="R90:Y90"/>
    <mergeCell ref="A91:G91"/>
    <mergeCell ref="H91:K91"/>
    <mergeCell ref="L91:Q91"/>
    <mergeCell ref="H86:K86"/>
    <mergeCell ref="A90:G90"/>
    <mergeCell ref="H90:K90"/>
    <mergeCell ref="L88:Q88"/>
    <mergeCell ref="L90:Q90"/>
    <mergeCell ref="H88:K88"/>
    <mergeCell ref="H87:K87"/>
    <mergeCell ref="A84:G84"/>
    <mergeCell ref="A99:G99"/>
    <mergeCell ref="H99:K99"/>
    <mergeCell ref="L99:Q99"/>
    <mergeCell ref="R99:Y99"/>
    <mergeCell ref="A98:G98"/>
    <mergeCell ref="H98:K98"/>
    <mergeCell ref="A101:G101"/>
    <mergeCell ref="H101:K101"/>
    <mergeCell ref="A95:G95"/>
    <mergeCell ref="H95:K95"/>
    <mergeCell ref="A96:G96"/>
    <mergeCell ref="H96:K96"/>
    <mergeCell ref="A97:G97"/>
    <mergeCell ref="H97:K97"/>
    <mergeCell ref="A100:G100"/>
    <mergeCell ref="H100:K100"/>
    <mergeCell ref="L100:Q100"/>
    <mergeCell ref="R100:Y100"/>
    <mergeCell ref="R96:Y96"/>
    <mergeCell ref="R98:Y98"/>
    <mergeCell ref="R94:Y94"/>
    <mergeCell ref="L95:Q95"/>
    <mergeCell ref="R95:Y95"/>
    <mergeCell ref="L96:Q96"/>
    <mergeCell ref="L97:Q97"/>
    <mergeCell ref="R97:Y97"/>
    <mergeCell ref="R84:Y84"/>
    <mergeCell ref="A85:G85"/>
    <mergeCell ref="A94:G94"/>
    <mergeCell ref="H94:K94"/>
    <mergeCell ref="L94:Q94"/>
    <mergeCell ref="R91:Y91"/>
    <mergeCell ref="A92:G92"/>
    <mergeCell ref="H92:K92"/>
    <mergeCell ref="L92:Q92"/>
    <mergeCell ref="R92:Y92"/>
    <mergeCell ref="A86:G86"/>
    <mergeCell ref="R88:Y88"/>
    <mergeCell ref="A89:G89"/>
    <mergeCell ref="H89:K89"/>
    <mergeCell ref="L89:Q89"/>
    <mergeCell ref="R89:Y89"/>
    <mergeCell ref="A87:G87"/>
    <mergeCell ref="L87:Q87"/>
    <mergeCell ref="R102:Y102"/>
    <mergeCell ref="Z74:AF74"/>
    <mergeCell ref="AG74:AJ74"/>
    <mergeCell ref="Z78:AF78"/>
    <mergeCell ref="AG78:AJ78"/>
    <mergeCell ref="Z82:AF82"/>
    <mergeCell ref="H85:K85"/>
    <mergeCell ref="L85:Q85"/>
    <mergeCell ref="R85:Y85"/>
    <mergeCell ref="Z86:AF86"/>
    <mergeCell ref="AG86:AJ86"/>
    <mergeCell ref="L81:Q81"/>
    <mergeCell ref="R81:Y81"/>
    <mergeCell ref="Z102:AF102"/>
    <mergeCell ref="AG102:AJ102"/>
    <mergeCell ref="Z90:AF90"/>
    <mergeCell ref="AG90:AJ90"/>
    <mergeCell ref="Z94:AF94"/>
    <mergeCell ref="AG94:AJ94"/>
    <mergeCell ref="Z98:AF98"/>
    <mergeCell ref="AG98:AJ98"/>
    <mergeCell ref="L101:Q101"/>
    <mergeCell ref="R101:Y101"/>
    <mergeCell ref="L98:Q98"/>
    <mergeCell ref="AG71:AJ71"/>
    <mergeCell ref="AK71:AP71"/>
    <mergeCell ref="AQ71:AX71"/>
    <mergeCell ref="Z68:AF68"/>
    <mergeCell ref="AG68:AJ68"/>
    <mergeCell ref="AK68:AP68"/>
    <mergeCell ref="AQ68:AX68"/>
    <mergeCell ref="Z69:AF69"/>
    <mergeCell ref="AG69:AJ69"/>
    <mergeCell ref="AK69:AP69"/>
    <mergeCell ref="AQ69:AX69"/>
    <mergeCell ref="Z70:AF70"/>
    <mergeCell ref="AG70:AJ70"/>
    <mergeCell ref="AK70:AP70"/>
    <mergeCell ref="AQ70:AX70"/>
    <mergeCell ref="Z71:AF71"/>
    <mergeCell ref="AQ74:AX74"/>
    <mergeCell ref="Z75:AF75"/>
    <mergeCell ref="AG75:AJ75"/>
    <mergeCell ref="AK75:AP75"/>
    <mergeCell ref="AQ75:AX75"/>
    <mergeCell ref="Z72:AF72"/>
    <mergeCell ref="AG72:AJ72"/>
    <mergeCell ref="AK72:AP72"/>
    <mergeCell ref="AQ72:AX72"/>
    <mergeCell ref="Z73:AF73"/>
    <mergeCell ref="AG73:AJ73"/>
    <mergeCell ref="AK73:AP73"/>
    <mergeCell ref="AQ73:AX73"/>
    <mergeCell ref="AK74:AP74"/>
    <mergeCell ref="AK78:AP78"/>
    <mergeCell ref="AQ78:AX78"/>
    <mergeCell ref="Z79:AF79"/>
    <mergeCell ref="AG79:AJ79"/>
    <mergeCell ref="AK79:AP79"/>
    <mergeCell ref="AQ79:AX79"/>
    <mergeCell ref="Z76:AF76"/>
    <mergeCell ref="AG76:AJ76"/>
    <mergeCell ref="AK76:AP76"/>
    <mergeCell ref="AQ76:AX76"/>
    <mergeCell ref="Z77:AF77"/>
    <mergeCell ref="AG77:AJ77"/>
    <mergeCell ref="AK77:AP77"/>
    <mergeCell ref="AQ77:AX77"/>
    <mergeCell ref="AK82:AP82"/>
    <mergeCell ref="AQ82:AX82"/>
    <mergeCell ref="Z83:AF83"/>
    <mergeCell ref="AG83:AJ83"/>
    <mergeCell ref="AK83:AP83"/>
    <mergeCell ref="AQ83:AX83"/>
    <mergeCell ref="Z80:AF80"/>
    <mergeCell ref="AG80:AJ80"/>
    <mergeCell ref="AK80:AP80"/>
    <mergeCell ref="AQ80:AX80"/>
    <mergeCell ref="Z81:AF81"/>
    <mergeCell ref="AG81:AJ81"/>
    <mergeCell ref="AK81:AP81"/>
    <mergeCell ref="AQ81:AX81"/>
    <mergeCell ref="AG82:AJ82"/>
    <mergeCell ref="AK86:AP86"/>
    <mergeCell ref="AQ86:AX86"/>
    <mergeCell ref="Z87:AF87"/>
    <mergeCell ref="AG87:AJ87"/>
    <mergeCell ref="AK87:AP87"/>
    <mergeCell ref="AQ87:AX87"/>
    <mergeCell ref="Z84:AF84"/>
    <mergeCell ref="AG84:AJ84"/>
    <mergeCell ref="AK84:AP84"/>
    <mergeCell ref="AQ84:AX84"/>
    <mergeCell ref="Z85:AF85"/>
    <mergeCell ref="AG85:AJ85"/>
    <mergeCell ref="AK85:AP85"/>
    <mergeCell ref="AQ85:AX85"/>
    <mergeCell ref="AK90:AP90"/>
    <mergeCell ref="AQ90:AX90"/>
    <mergeCell ref="Z91:AF91"/>
    <mergeCell ref="AG91:AJ91"/>
    <mergeCell ref="AK91:AP91"/>
    <mergeCell ref="AQ91:AX91"/>
    <mergeCell ref="Z88:AF88"/>
    <mergeCell ref="AG88:AJ88"/>
    <mergeCell ref="AK88:AP88"/>
    <mergeCell ref="AQ88:AX88"/>
    <mergeCell ref="Z89:AF89"/>
    <mergeCell ref="AG89:AJ89"/>
    <mergeCell ref="AK89:AP89"/>
    <mergeCell ref="AQ89:AX89"/>
    <mergeCell ref="AK94:AP94"/>
    <mergeCell ref="AQ94:AX94"/>
    <mergeCell ref="Z95:AF95"/>
    <mergeCell ref="AG95:AJ95"/>
    <mergeCell ref="AK95:AP95"/>
    <mergeCell ref="AQ95:AX95"/>
    <mergeCell ref="Z92:AF92"/>
    <mergeCell ref="AG92:AJ92"/>
    <mergeCell ref="AK92:AP92"/>
    <mergeCell ref="AQ92:AX92"/>
    <mergeCell ref="Z93:AF93"/>
    <mergeCell ref="AG93:AJ93"/>
    <mergeCell ref="AK93:AP93"/>
    <mergeCell ref="AQ93:AX93"/>
    <mergeCell ref="AK99:AP99"/>
    <mergeCell ref="AQ99:AX99"/>
    <mergeCell ref="Z96:AF96"/>
    <mergeCell ref="AG96:AJ96"/>
    <mergeCell ref="AK96:AP96"/>
    <mergeCell ref="AQ96:AX96"/>
    <mergeCell ref="Z97:AF97"/>
    <mergeCell ref="AG97:AJ97"/>
    <mergeCell ref="AK97:AP97"/>
    <mergeCell ref="AQ97:AX97"/>
    <mergeCell ref="AK98:AP98"/>
    <mergeCell ref="AQ98:AX98"/>
    <mergeCell ref="Z99:AF99"/>
    <mergeCell ref="AG99:AJ99"/>
    <mergeCell ref="AK102:AP102"/>
    <mergeCell ref="AQ102:AX102"/>
    <mergeCell ref="A106:G106"/>
    <mergeCell ref="H106:K106"/>
    <mergeCell ref="L106:Q106"/>
    <mergeCell ref="R106:Y106"/>
    <mergeCell ref="Z100:AF100"/>
    <mergeCell ref="AG100:AJ100"/>
    <mergeCell ref="AK100:AP100"/>
    <mergeCell ref="AQ100:AX100"/>
    <mergeCell ref="Z101:AF101"/>
    <mergeCell ref="AG101:AJ101"/>
    <mergeCell ref="AK101:AP101"/>
    <mergeCell ref="AQ101:AX101"/>
    <mergeCell ref="A105:G105"/>
    <mergeCell ref="H105:K105"/>
    <mergeCell ref="L105:Q105"/>
    <mergeCell ref="R105:Y105"/>
    <mergeCell ref="Z105:AF105"/>
    <mergeCell ref="A102:G102"/>
    <mergeCell ref="H102:K102"/>
    <mergeCell ref="L102:Q102"/>
    <mergeCell ref="A104:Y104"/>
    <mergeCell ref="Z104:AX104"/>
    <mergeCell ref="AQ105:AX105"/>
    <mergeCell ref="AG105:AJ105"/>
    <mergeCell ref="Z106:AF106"/>
    <mergeCell ref="AG106:AJ106"/>
    <mergeCell ref="AK106:AP106"/>
    <mergeCell ref="AQ106:AX106"/>
    <mergeCell ref="A111:G111"/>
    <mergeCell ref="H111:K111"/>
    <mergeCell ref="L111:Q111"/>
    <mergeCell ref="R111:Y111"/>
    <mergeCell ref="AK110:AP110"/>
    <mergeCell ref="AQ110:AX110"/>
    <mergeCell ref="Z111:AF111"/>
    <mergeCell ref="AG111:AJ111"/>
    <mergeCell ref="AK111:AP111"/>
    <mergeCell ref="AQ111:AX111"/>
    <mergeCell ref="Z107:AF107"/>
    <mergeCell ref="AG107:AJ107"/>
    <mergeCell ref="AK107:AP107"/>
    <mergeCell ref="AQ107:AX107"/>
    <mergeCell ref="AG109:AJ109"/>
    <mergeCell ref="AK109:AP109"/>
    <mergeCell ref="AQ109:AX109"/>
    <mergeCell ref="A109:G109"/>
    <mergeCell ref="AK105:AP105"/>
    <mergeCell ref="H109:K109"/>
    <mergeCell ref="L109:Q109"/>
    <mergeCell ref="R109:Y109"/>
    <mergeCell ref="A107:G107"/>
    <mergeCell ref="H107:K107"/>
    <mergeCell ref="L107:Q107"/>
    <mergeCell ref="R107:Y107"/>
    <mergeCell ref="A108:G108"/>
    <mergeCell ref="H108:K108"/>
    <mergeCell ref="L108:Q108"/>
    <mergeCell ref="R108:Y108"/>
    <mergeCell ref="A112:G112"/>
    <mergeCell ref="H112:K112"/>
    <mergeCell ref="L112:Q112"/>
    <mergeCell ref="R112:Y112"/>
    <mergeCell ref="A117:G117"/>
    <mergeCell ref="H117:K117"/>
    <mergeCell ref="L117:Q117"/>
    <mergeCell ref="R117:Y117"/>
    <mergeCell ref="A110:G110"/>
    <mergeCell ref="H110:K110"/>
    <mergeCell ref="L110:Q110"/>
    <mergeCell ref="R110:Y110"/>
    <mergeCell ref="A115:G115"/>
    <mergeCell ref="H115:K115"/>
    <mergeCell ref="L115:Q115"/>
    <mergeCell ref="R115:Y115"/>
    <mergeCell ref="A113:G113"/>
    <mergeCell ref="H113:K113"/>
    <mergeCell ref="L113:Q113"/>
    <mergeCell ref="R113:Y113"/>
    <mergeCell ref="A116:G116"/>
    <mergeCell ref="H116:K116"/>
    <mergeCell ref="L116:Q116"/>
    <mergeCell ref="R116:Y116"/>
    <mergeCell ref="A121:G121"/>
    <mergeCell ref="H121:K121"/>
    <mergeCell ref="L121:Q121"/>
    <mergeCell ref="R121:Y121"/>
    <mergeCell ref="A114:G114"/>
    <mergeCell ref="H114:K114"/>
    <mergeCell ref="L114:Q114"/>
    <mergeCell ref="R114:Y114"/>
    <mergeCell ref="A119:G119"/>
    <mergeCell ref="H119:K119"/>
    <mergeCell ref="L119:Q119"/>
    <mergeCell ref="R119:Y119"/>
    <mergeCell ref="A120:G120"/>
    <mergeCell ref="H120:K120"/>
    <mergeCell ref="L120:Q120"/>
    <mergeCell ref="R120:Y120"/>
    <mergeCell ref="A118:G118"/>
    <mergeCell ref="H118:K118"/>
    <mergeCell ref="L118:Q118"/>
    <mergeCell ref="R118:Y118"/>
    <mergeCell ref="A123:G123"/>
    <mergeCell ref="H123:K123"/>
    <mergeCell ref="L123:Q123"/>
    <mergeCell ref="R123:Y123"/>
    <mergeCell ref="A124:G124"/>
    <mergeCell ref="H124:K124"/>
    <mergeCell ref="L124:Q124"/>
    <mergeCell ref="R124:Y124"/>
    <mergeCell ref="A122:G122"/>
    <mergeCell ref="H122:K122"/>
    <mergeCell ref="L122:Q122"/>
    <mergeCell ref="R122:Y122"/>
    <mergeCell ref="A127:G127"/>
    <mergeCell ref="H127:K127"/>
    <mergeCell ref="L127:Q127"/>
    <mergeCell ref="R127:Y127"/>
    <mergeCell ref="A128:G128"/>
    <mergeCell ref="H128:K128"/>
    <mergeCell ref="L128:Q128"/>
    <mergeCell ref="R128:Y128"/>
    <mergeCell ref="A125:G125"/>
    <mergeCell ref="H125:K125"/>
    <mergeCell ref="L125:Q125"/>
    <mergeCell ref="R125:Y125"/>
    <mergeCell ref="A126:G126"/>
    <mergeCell ref="H126:K126"/>
    <mergeCell ref="L126:Q126"/>
    <mergeCell ref="R126:Y126"/>
    <mergeCell ref="A131:G131"/>
    <mergeCell ref="H131:K131"/>
    <mergeCell ref="L131:Q131"/>
    <mergeCell ref="R131:Y131"/>
    <mergeCell ref="A132:G132"/>
    <mergeCell ref="H132:K132"/>
    <mergeCell ref="L132:Q132"/>
    <mergeCell ref="R132:Y132"/>
    <mergeCell ref="A129:G129"/>
    <mergeCell ref="H129:K129"/>
    <mergeCell ref="L129:Q129"/>
    <mergeCell ref="R129:Y129"/>
    <mergeCell ref="A130:G130"/>
    <mergeCell ref="H130:K130"/>
    <mergeCell ref="L130:Q130"/>
    <mergeCell ref="R130:Y130"/>
    <mergeCell ref="R152:Y152"/>
    <mergeCell ref="H142:K142"/>
    <mergeCell ref="L142:Q142"/>
    <mergeCell ref="R142:Y142"/>
    <mergeCell ref="A150:G150"/>
    <mergeCell ref="H150:K150"/>
    <mergeCell ref="L150:Q150"/>
    <mergeCell ref="R150:Y150"/>
    <mergeCell ref="A147:G147"/>
    <mergeCell ref="H147:K147"/>
    <mergeCell ref="L147:Q147"/>
    <mergeCell ref="R147:Y147"/>
    <mergeCell ref="A148:G148"/>
    <mergeCell ref="H148:K148"/>
    <mergeCell ref="L149:Q149"/>
    <mergeCell ref="R149:Y149"/>
    <mergeCell ref="H141:K141"/>
    <mergeCell ref="L141:Q141"/>
    <mergeCell ref="R141:Y141"/>
    <mergeCell ref="AG117:AJ117"/>
    <mergeCell ref="AK117:AP117"/>
    <mergeCell ref="AQ117:AX117"/>
    <mergeCell ref="Z118:AF118"/>
    <mergeCell ref="AG118:AJ118"/>
    <mergeCell ref="AK118:AP118"/>
    <mergeCell ref="AQ118:AX118"/>
    <mergeCell ref="Z120:AF120"/>
    <mergeCell ref="AG120:AJ120"/>
    <mergeCell ref="AK120:AP120"/>
    <mergeCell ref="H139:K139"/>
    <mergeCell ref="H138:K138"/>
    <mergeCell ref="L138:Q138"/>
    <mergeCell ref="R138:Y138"/>
    <mergeCell ref="H135:K135"/>
    <mergeCell ref="L135:Q135"/>
    <mergeCell ref="R135:Y135"/>
    <mergeCell ref="H136:K136"/>
    <mergeCell ref="L136:Q136"/>
    <mergeCell ref="R136:Y136"/>
    <mergeCell ref="H133:K133"/>
    <mergeCell ref="L137:Q137"/>
    <mergeCell ref="R137:Y137"/>
    <mergeCell ref="A138:G138"/>
    <mergeCell ref="Z112:AF112"/>
    <mergeCell ref="AG112:AJ112"/>
    <mergeCell ref="AG113:AJ113"/>
    <mergeCell ref="AK113:AP113"/>
    <mergeCell ref="AQ113:AX113"/>
    <mergeCell ref="Z114:AF114"/>
    <mergeCell ref="Z115:AF115"/>
    <mergeCell ref="AG115:AJ115"/>
    <mergeCell ref="AK115:AP115"/>
    <mergeCell ref="AQ115:AX115"/>
    <mergeCell ref="Z116:AF116"/>
    <mergeCell ref="AG116:AJ116"/>
    <mergeCell ref="A135:G135"/>
    <mergeCell ref="A136:G136"/>
    <mergeCell ref="A133:G133"/>
    <mergeCell ref="L133:Q133"/>
    <mergeCell ref="R133:Y133"/>
    <mergeCell ref="A134:G134"/>
    <mergeCell ref="H134:K134"/>
    <mergeCell ref="L134:Q134"/>
    <mergeCell ref="R134:Y134"/>
    <mergeCell ref="AQ114:AX114"/>
    <mergeCell ref="AQ120:AX120"/>
    <mergeCell ref="Z117:AF117"/>
    <mergeCell ref="AQ122:AX122"/>
    <mergeCell ref="Z127:AF127"/>
    <mergeCell ref="AK116:AP116"/>
    <mergeCell ref="AQ116:AX116"/>
    <mergeCell ref="A141:G141"/>
    <mergeCell ref="Z108:AF108"/>
    <mergeCell ref="AG108:AJ108"/>
    <mergeCell ref="AK108:AP108"/>
    <mergeCell ref="AQ108:AX108"/>
    <mergeCell ref="Z109:AF109"/>
    <mergeCell ref="Z110:AF110"/>
    <mergeCell ref="AG110:AJ110"/>
    <mergeCell ref="A139:G139"/>
    <mergeCell ref="L139:Q139"/>
    <mergeCell ref="R139:Y139"/>
    <mergeCell ref="A140:G140"/>
    <mergeCell ref="H140:K140"/>
    <mergeCell ref="L140:Q140"/>
    <mergeCell ref="R140:Y140"/>
    <mergeCell ref="A137:G137"/>
    <mergeCell ref="H137:K137"/>
    <mergeCell ref="Z152:AP152"/>
    <mergeCell ref="Z133:AF133"/>
    <mergeCell ref="AG133:AJ133"/>
    <mergeCell ref="AK133:AP133"/>
    <mergeCell ref="Z137:AF137"/>
    <mergeCell ref="AK112:AP112"/>
    <mergeCell ref="AQ112:AX112"/>
    <mergeCell ref="Z113:AF113"/>
    <mergeCell ref="A145:G145"/>
    <mergeCell ref="H145:K145"/>
    <mergeCell ref="L145:Q145"/>
    <mergeCell ref="R145:Y145"/>
    <mergeCell ref="A143:G143"/>
    <mergeCell ref="H143:K143"/>
    <mergeCell ref="L143:Q143"/>
    <mergeCell ref="AQ127:AX127"/>
    <mergeCell ref="Z128:AF128"/>
    <mergeCell ref="AG128:AJ128"/>
    <mergeCell ref="AK128:AP128"/>
    <mergeCell ref="AQ128:AX128"/>
    <mergeCell ref="Z125:AF125"/>
    <mergeCell ref="AG125:AJ125"/>
    <mergeCell ref="AG114:AJ114"/>
    <mergeCell ref="AK114:AP114"/>
    <mergeCell ref="A154:G154"/>
    <mergeCell ref="H154:K154"/>
    <mergeCell ref="L154:Q154"/>
    <mergeCell ref="R154:Y154"/>
    <mergeCell ref="R143:Y143"/>
    <mergeCell ref="A144:G144"/>
    <mergeCell ref="H144:K144"/>
    <mergeCell ref="L144:Q144"/>
    <mergeCell ref="R144:Y144"/>
    <mergeCell ref="A153:Y153"/>
    <mergeCell ref="A146:G146"/>
    <mergeCell ref="H146:K146"/>
    <mergeCell ref="L146:Q146"/>
    <mergeCell ref="R146:Y146"/>
    <mergeCell ref="L148:Q148"/>
    <mergeCell ref="R148:Y148"/>
    <mergeCell ref="A149:G149"/>
    <mergeCell ref="A151:G151"/>
    <mergeCell ref="H151:K151"/>
    <mergeCell ref="L151:Q151"/>
    <mergeCell ref="R151:Y151"/>
    <mergeCell ref="A152:G152"/>
    <mergeCell ref="H152:K152"/>
    <mergeCell ref="L152:Q152"/>
    <mergeCell ref="AQ152:AX152"/>
    <mergeCell ref="H149:K149"/>
    <mergeCell ref="Z131:AF131"/>
    <mergeCell ref="AG131:AJ131"/>
    <mergeCell ref="AK131:AP131"/>
    <mergeCell ref="AQ131:AX131"/>
    <mergeCell ref="A142:G142"/>
    <mergeCell ref="Z119:AF119"/>
    <mergeCell ref="AG119:AJ119"/>
    <mergeCell ref="AK119:AP119"/>
    <mergeCell ref="AQ119:AX119"/>
    <mergeCell ref="Z123:AF123"/>
    <mergeCell ref="AG123:AJ123"/>
    <mergeCell ref="AK123:AP123"/>
    <mergeCell ref="AQ123:AX123"/>
    <mergeCell ref="Z124:AF124"/>
    <mergeCell ref="AG124:AJ124"/>
    <mergeCell ref="AK124:AP124"/>
    <mergeCell ref="AQ124:AX124"/>
    <mergeCell ref="Z121:AF121"/>
    <mergeCell ref="AG121:AJ121"/>
    <mergeCell ref="AK121:AP121"/>
    <mergeCell ref="AQ121:AX121"/>
    <mergeCell ref="Z122:AF122"/>
    <mergeCell ref="AG122:AJ122"/>
    <mergeCell ref="AK122:AP122"/>
    <mergeCell ref="Z129:AF129"/>
    <mergeCell ref="AG129:AJ129"/>
    <mergeCell ref="AK129:AP129"/>
    <mergeCell ref="AQ129:AX129"/>
    <mergeCell ref="Z130:AF130"/>
    <mergeCell ref="AG130:AJ130"/>
    <mergeCell ref="AK130:AP130"/>
    <mergeCell ref="AQ130:AX130"/>
    <mergeCell ref="AK125:AP125"/>
    <mergeCell ref="AQ125:AX125"/>
    <mergeCell ref="Z126:AF126"/>
    <mergeCell ref="AG126:AJ126"/>
    <mergeCell ref="AK126:AP126"/>
    <mergeCell ref="AQ126:AX126"/>
    <mergeCell ref="AG127:AJ127"/>
    <mergeCell ref="AK127:AP127"/>
    <mergeCell ref="AQ133:AX133"/>
    <mergeCell ref="Z134:AF134"/>
    <mergeCell ref="AG134:AJ134"/>
    <mergeCell ref="AK134:AP134"/>
    <mergeCell ref="AQ134:AX134"/>
    <mergeCell ref="Z132:AF132"/>
    <mergeCell ref="AG132:AJ132"/>
    <mergeCell ref="AK132:AP132"/>
    <mergeCell ref="AQ132:AX132"/>
    <mergeCell ref="AG137:AJ137"/>
    <mergeCell ref="AK137:AP137"/>
    <mergeCell ref="AQ137:AX137"/>
    <mergeCell ref="Z138:AF138"/>
    <mergeCell ref="AG138:AJ138"/>
    <mergeCell ref="AK138:AP138"/>
    <mergeCell ref="AQ138:AX138"/>
    <mergeCell ref="Z135:AF135"/>
    <mergeCell ref="AG135:AJ135"/>
    <mergeCell ref="AK135:AP135"/>
    <mergeCell ref="AQ135:AX135"/>
    <mergeCell ref="Z136:AF136"/>
    <mergeCell ref="AG136:AJ136"/>
    <mergeCell ref="AK136:AP136"/>
    <mergeCell ref="AQ136:AX136"/>
    <mergeCell ref="Z141:AF141"/>
    <mergeCell ref="AG141:AJ141"/>
    <mergeCell ref="AK141:AP141"/>
    <mergeCell ref="AQ141:AX141"/>
    <mergeCell ref="Z142:AF142"/>
    <mergeCell ref="AG142:AJ142"/>
    <mergeCell ref="AK142:AP142"/>
    <mergeCell ref="AQ142:AX142"/>
    <mergeCell ref="Z139:AF139"/>
    <mergeCell ref="AG139:AJ139"/>
    <mergeCell ref="AK139:AP139"/>
    <mergeCell ref="AQ139:AX139"/>
    <mergeCell ref="Z140:AF140"/>
    <mergeCell ref="AG140:AJ140"/>
    <mergeCell ref="AK140:AP140"/>
    <mergeCell ref="AQ140:AX140"/>
    <mergeCell ref="AG145:AJ145"/>
    <mergeCell ref="AK145:AP145"/>
    <mergeCell ref="AQ145:AX145"/>
    <mergeCell ref="Z146:AF146"/>
    <mergeCell ref="AG146:AJ146"/>
    <mergeCell ref="AK146:AP146"/>
    <mergeCell ref="AQ146:AX146"/>
    <mergeCell ref="Z143:AF143"/>
    <mergeCell ref="AG143:AJ143"/>
    <mergeCell ref="AK143:AP143"/>
    <mergeCell ref="AQ143:AX143"/>
    <mergeCell ref="Z144:AF144"/>
    <mergeCell ref="AG144:AJ144"/>
    <mergeCell ref="AK144:AP144"/>
    <mergeCell ref="AQ144:AX144"/>
    <mergeCell ref="A1:AZ2"/>
    <mergeCell ref="A5:N5"/>
    <mergeCell ref="A7:J7"/>
    <mergeCell ref="Z151:AF151"/>
    <mergeCell ref="AG151:AJ151"/>
    <mergeCell ref="AK151:AP151"/>
    <mergeCell ref="AQ151:AX151"/>
    <mergeCell ref="Z149:AF149"/>
    <mergeCell ref="AG149:AJ149"/>
    <mergeCell ref="AK149:AP149"/>
    <mergeCell ref="AQ149:AX149"/>
    <mergeCell ref="Z150:AF150"/>
    <mergeCell ref="AG150:AJ150"/>
    <mergeCell ref="AK150:AP150"/>
    <mergeCell ref="AQ150:AX150"/>
    <mergeCell ref="Z147:AF147"/>
    <mergeCell ref="AG147:AJ147"/>
    <mergeCell ref="AK147:AP147"/>
    <mergeCell ref="AQ147:AX147"/>
    <mergeCell ref="Z148:AF148"/>
    <mergeCell ref="AG148:AJ148"/>
    <mergeCell ref="AK148:AP148"/>
    <mergeCell ref="AQ148:AX148"/>
    <mergeCell ref="Z145:AF145"/>
    <mergeCell ref="AF4:AX4"/>
    <mergeCell ref="AF5:AX5"/>
    <mergeCell ref="AF6:AX6"/>
    <mergeCell ref="AF7:AX7"/>
    <mergeCell ref="AF8:AX8"/>
    <mergeCell ref="Q27:AJ27"/>
    <mergeCell ref="A4:I4"/>
    <mergeCell ref="A15:AX15"/>
    <mergeCell ref="A17:AX17"/>
    <mergeCell ref="A19:M19"/>
    <mergeCell ref="Q20:AJ20"/>
    <mergeCell ref="A20:P20"/>
    <mergeCell ref="A21:P21"/>
    <mergeCell ref="A22:P22"/>
    <mergeCell ref="A23:P23"/>
    <mergeCell ref="A24:P24"/>
    <mergeCell ref="A25:P25"/>
    <mergeCell ref="A26:P26"/>
    <mergeCell ref="A27:P27"/>
    <mergeCell ref="A10:M10"/>
    <mergeCell ref="N10:AZ10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3" manualBreakCount="3">
    <brk id="52" max="51" man="1"/>
    <brk id="102" max="51" man="1"/>
    <brk id="152" max="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T392"/>
  <sheetViews>
    <sheetView workbookViewId="0">
      <selection activeCell="E18" sqref="E18"/>
    </sheetView>
  </sheetViews>
  <sheetFormatPr baseColWidth="10" defaultRowHeight="15"/>
  <cols>
    <col min="1" max="2" width="11.42578125" style="230"/>
    <col min="3" max="3" width="16.85546875" style="230" customWidth="1"/>
    <col min="4" max="4" width="18.85546875" style="230" customWidth="1"/>
    <col min="5" max="19" width="11.42578125" style="230"/>
    <col min="20" max="20" width="26" style="230" customWidth="1"/>
    <col min="21" max="16384" width="11.42578125" style="230"/>
  </cols>
  <sheetData>
    <row r="1" spans="1:20">
      <c r="A1" s="229" t="s">
        <v>236</v>
      </c>
      <c r="B1" s="229" t="s">
        <v>241</v>
      </c>
      <c r="C1" s="229" t="s">
        <v>242</v>
      </c>
      <c r="D1" s="229" t="s">
        <v>243</v>
      </c>
      <c r="M1" s="230" t="s">
        <v>235</v>
      </c>
      <c r="N1" s="239">
        <f>YEAR(Regelungszeit!A15)</f>
        <v>1900</v>
      </c>
    </row>
    <row r="2" spans="1:20">
      <c r="A2" s="231">
        <f>DATE(N1,1,1)</f>
        <v>1</v>
      </c>
      <c r="B2" s="230">
        <f>IF($O$3&lt;=A2,IF(A2&lt;=$P$3,1,2),2)</f>
        <v>2</v>
      </c>
      <c r="C2" s="232">
        <f>IF(B2=1,A2+$R$3,A2+$R$4)</f>
        <v>1.375</v>
      </c>
      <c r="D2" s="232">
        <f>IF(B2=1,A2+$S$3,A2+$S$4)</f>
        <v>1.6875</v>
      </c>
      <c r="O2" s="233" t="s">
        <v>238</v>
      </c>
      <c r="P2" s="233" t="s">
        <v>239</v>
      </c>
      <c r="Q2" s="233"/>
      <c r="R2" s="233" t="s">
        <v>242</v>
      </c>
      <c r="S2" s="233" t="s">
        <v>243</v>
      </c>
    </row>
    <row r="3" spans="1:20">
      <c r="A3" s="231">
        <f>IF(A2+1&gt;=DATE($N$1+1,1,1),"",A2+1)</f>
        <v>2</v>
      </c>
      <c r="B3" s="230">
        <f t="shared" ref="B3:B66" si="0">IF($O$3&lt;=A3,IF(A3&lt;=$P$3,1,2),2)</f>
        <v>2</v>
      </c>
      <c r="C3" s="232">
        <f t="shared" ref="C3:C66" si="1">IF(B3=1,A3+$R$3,A3+$R$4)</f>
        <v>2.375</v>
      </c>
      <c r="D3" s="232">
        <f t="shared" ref="D3:D66" si="2">IF(B3=1,A3+$S$3,A3+$S$4)</f>
        <v>2.6875</v>
      </c>
      <c r="M3" s="230" t="s">
        <v>237</v>
      </c>
      <c r="N3" s="234" t="s">
        <v>240</v>
      </c>
      <c r="O3" s="235">
        <f>DATE(N1,3,1)</f>
        <v>61</v>
      </c>
      <c r="P3" s="235">
        <f>O4-1</f>
        <v>305</v>
      </c>
      <c r="Q3" s="236"/>
      <c r="R3" s="237">
        <v>0.25</v>
      </c>
      <c r="S3" s="237">
        <v>0.78125</v>
      </c>
      <c r="T3" s="396" t="s">
        <v>248</v>
      </c>
    </row>
    <row r="4" spans="1:20">
      <c r="A4" s="231">
        <f t="shared" ref="A4:A67" si="3">IF(A3+1&gt;=DATE($N$1+1,1,1),"",A3+1)</f>
        <v>3</v>
      </c>
      <c r="B4" s="230">
        <f t="shared" si="0"/>
        <v>2</v>
      </c>
      <c r="C4" s="232">
        <f t="shared" si="1"/>
        <v>3.375</v>
      </c>
      <c r="D4" s="232">
        <f t="shared" si="2"/>
        <v>3.6875</v>
      </c>
      <c r="N4" s="234" t="s">
        <v>245</v>
      </c>
      <c r="O4" s="235">
        <f>DATE(N1,11,1)</f>
        <v>306</v>
      </c>
      <c r="P4" s="236"/>
      <c r="Q4" s="236"/>
      <c r="R4" s="237">
        <v>0.375</v>
      </c>
      <c r="S4" s="237">
        <v>0.6875</v>
      </c>
      <c r="T4" s="396"/>
    </row>
    <row r="5" spans="1:20">
      <c r="A5" s="231">
        <f t="shared" si="3"/>
        <v>4</v>
      </c>
      <c r="B5" s="230">
        <f t="shared" si="0"/>
        <v>2</v>
      </c>
      <c r="C5" s="232">
        <f t="shared" si="1"/>
        <v>4.375</v>
      </c>
      <c r="D5" s="232">
        <f t="shared" si="2"/>
        <v>4.6875</v>
      </c>
      <c r="R5" s="238" t="s">
        <v>244</v>
      </c>
    </row>
    <row r="6" spans="1:20">
      <c r="A6" s="231">
        <f t="shared" si="3"/>
        <v>5</v>
      </c>
      <c r="B6" s="230">
        <f t="shared" si="0"/>
        <v>2</v>
      </c>
      <c r="C6" s="232">
        <f t="shared" si="1"/>
        <v>5.375</v>
      </c>
      <c r="D6" s="232">
        <f t="shared" si="2"/>
        <v>5.6875</v>
      </c>
    </row>
    <row r="7" spans="1:20">
      <c r="A7" s="231">
        <f t="shared" si="3"/>
        <v>6</v>
      </c>
      <c r="B7" s="230">
        <f t="shared" si="0"/>
        <v>2</v>
      </c>
      <c r="C7" s="232">
        <f t="shared" si="1"/>
        <v>6.375</v>
      </c>
      <c r="D7" s="232">
        <f t="shared" si="2"/>
        <v>6.6875</v>
      </c>
    </row>
    <row r="8" spans="1:20">
      <c r="A8" s="231">
        <f t="shared" si="3"/>
        <v>7</v>
      </c>
      <c r="B8" s="230">
        <f t="shared" si="0"/>
        <v>2</v>
      </c>
      <c r="C8" s="232">
        <f t="shared" si="1"/>
        <v>7.375</v>
      </c>
      <c r="D8" s="232">
        <f t="shared" si="2"/>
        <v>7.6875</v>
      </c>
    </row>
    <row r="9" spans="1:20">
      <c r="A9" s="231">
        <f t="shared" si="3"/>
        <v>8</v>
      </c>
      <c r="B9" s="230">
        <f t="shared" si="0"/>
        <v>2</v>
      </c>
      <c r="C9" s="232">
        <f t="shared" si="1"/>
        <v>8.375</v>
      </c>
      <c r="D9" s="232">
        <f t="shared" si="2"/>
        <v>8.6875</v>
      </c>
    </row>
    <row r="10" spans="1:20">
      <c r="A10" s="231">
        <f t="shared" si="3"/>
        <v>9</v>
      </c>
      <c r="B10" s="230">
        <f t="shared" si="0"/>
        <v>2</v>
      </c>
      <c r="C10" s="232">
        <f t="shared" si="1"/>
        <v>9.375</v>
      </c>
      <c r="D10" s="232">
        <f t="shared" si="2"/>
        <v>9.6875</v>
      </c>
    </row>
    <row r="11" spans="1:20">
      <c r="A11" s="231">
        <f t="shared" si="3"/>
        <v>10</v>
      </c>
      <c r="B11" s="230">
        <f t="shared" si="0"/>
        <v>2</v>
      </c>
      <c r="C11" s="232">
        <f t="shared" si="1"/>
        <v>10.375</v>
      </c>
      <c r="D11" s="232">
        <f t="shared" si="2"/>
        <v>10.6875</v>
      </c>
    </row>
    <row r="12" spans="1:20">
      <c r="A12" s="231">
        <f t="shared" si="3"/>
        <v>11</v>
      </c>
      <c r="B12" s="230">
        <f t="shared" si="0"/>
        <v>2</v>
      </c>
      <c r="C12" s="232">
        <f t="shared" si="1"/>
        <v>11.375</v>
      </c>
      <c r="D12" s="232">
        <f t="shared" si="2"/>
        <v>11.6875</v>
      </c>
    </row>
    <row r="13" spans="1:20">
      <c r="A13" s="231">
        <f t="shared" si="3"/>
        <v>12</v>
      </c>
      <c r="B13" s="230">
        <f t="shared" si="0"/>
        <v>2</v>
      </c>
      <c r="C13" s="232">
        <f t="shared" si="1"/>
        <v>12.375</v>
      </c>
      <c r="D13" s="232">
        <f t="shared" si="2"/>
        <v>12.6875</v>
      </c>
    </row>
    <row r="14" spans="1:20">
      <c r="A14" s="231">
        <f t="shared" si="3"/>
        <v>13</v>
      </c>
      <c r="B14" s="230">
        <f t="shared" si="0"/>
        <v>2</v>
      </c>
      <c r="C14" s="232">
        <f t="shared" si="1"/>
        <v>13.375</v>
      </c>
      <c r="D14" s="232">
        <f t="shared" si="2"/>
        <v>13.6875</v>
      </c>
    </row>
    <row r="15" spans="1:20">
      <c r="A15" s="231">
        <f t="shared" si="3"/>
        <v>14</v>
      </c>
      <c r="B15" s="230">
        <f t="shared" si="0"/>
        <v>2</v>
      </c>
      <c r="C15" s="232">
        <f t="shared" si="1"/>
        <v>14.375</v>
      </c>
      <c r="D15" s="232">
        <f t="shared" si="2"/>
        <v>14.6875</v>
      </c>
    </row>
    <row r="16" spans="1:20">
      <c r="A16" s="231">
        <f t="shared" si="3"/>
        <v>15</v>
      </c>
      <c r="B16" s="230">
        <f t="shared" si="0"/>
        <v>2</v>
      </c>
      <c r="C16" s="232">
        <f t="shared" si="1"/>
        <v>15.375</v>
      </c>
      <c r="D16" s="232">
        <f t="shared" si="2"/>
        <v>15.6875</v>
      </c>
    </row>
    <row r="17" spans="1:4">
      <c r="A17" s="231">
        <f t="shared" si="3"/>
        <v>16</v>
      </c>
      <c r="B17" s="230">
        <f t="shared" si="0"/>
        <v>2</v>
      </c>
      <c r="C17" s="232">
        <f t="shared" si="1"/>
        <v>16.375</v>
      </c>
      <c r="D17" s="232">
        <f t="shared" si="2"/>
        <v>16.6875</v>
      </c>
    </row>
    <row r="18" spans="1:4">
      <c r="A18" s="231">
        <f t="shared" si="3"/>
        <v>17</v>
      </c>
      <c r="B18" s="230">
        <f t="shared" si="0"/>
        <v>2</v>
      </c>
      <c r="C18" s="232">
        <f t="shared" si="1"/>
        <v>17.375</v>
      </c>
      <c r="D18" s="232">
        <f t="shared" si="2"/>
        <v>17.6875</v>
      </c>
    </row>
    <row r="19" spans="1:4">
      <c r="A19" s="231">
        <f t="shared" si="3"/>
        <v>18</v>
      </c>
      <c r="B19" s="230">
        <f t="shared" si="0"/>
        <v>2</v>
      </c>
      <c r="C19" s="232">
        <f t="shared" si="1"/>
        <v>18.375</v>
      </c>
      <c r="D19" s="232">
        <f t="shared" si="2"/>
        <v>18.6875</v>
      </c>
    </row>
    <row r="20" spans="1:4">
      <c r="A20" s="231">
        <f t="shared" si="3"/>
        <v>19</v>
      </c>
      <c r="B20" s="230">
        <f t="shared" si="0"/>
        <v>2</v>
      </c>
      <c r="C20" s="232">
        <f t="shared" si="1"/>
        <v>19.375</v>
      </c>
      <c r="D20" s="232">
        <f t="shared" si="2"/>
        <v>19.6875</v>
      </c>
    </row>
    <row r="21" spans="1:4">
      <c r="A21" s="231">
        <f t="shared" si="3"/>
        <v>20</v>
      </c>
      <c r="B21" s="230">
        <f t="shared" si="0"/>
        <v>2</v>
      </c>
      <c r="C21" s="232">
        <f t="shared" si="1"/>
        <v>20.375</v>
      </c>
      <c r="D21" s="232">
        <f t="shared" si="2"/>
        <v>20.6875</v>
      </c>
    </row>
    <row r="22" spans="1:4">
      <c r="A22" s="231">
        <f t="shared" si="3"/>
        <v>21</v>
      </c>
      <c r="B22" s="230">
        <f t="shared" si="0"/>
        <v>2</v>
      </c>
      <c r="C22" s="232">
        <f t="shared" si="1"/>
        <v>21.375</v>
      </c>
      <c r="D22" s="232">
        <f t="shared" si="2"/>
        <v>21.6875</v>
      </c>
    </row>
    <row r="23" spans="1:4">
      <c r="A23" s="231">
        <f t="shared" si="3"/>
        <v>22</v>
      </c>
      <c r="B23" s="230">
        <f t="shared" si="0"/>
        <v>2</v>
      </c>
      <c r="C23" s="232">
        <f t="shared" si="1"/>
        <v>22.375</v>
      </c>
      <c r="D23" s="232">
        <f t="shared" si="2"/>
        <v>22.6875</v>
      </c>
    </row>
    <row r="24" spans="1:4">
      <c r="A24" s="231">
        <f t="shared" si="3"/>
        <v>23</v>
      </c>
      <c r="B24" s="230">
        <f t="shared" si="0"/>
        <v>2</v>
      </c>
      <c r="C24" s="232">
        <f t="shared" si="1"/>
        <v>23.375</v>
      </c>
      <c r="D24" s="232">
        <f t="shared" si="2"/>
        <v>23.6875</v>
      </c>
    </row>
    <row r="25" spans="1:4">
      <c r="A25" s="231">
        <f t="shared" si="3"/>
        <v>24</v>
      </c>
      <c r="B25" s="230">
        <f t="shared" si="0"/>
        <v>2</v>
      </c>
      <c r="C25" s="232">
        <f t="shared" si="1"/>
        <v>24.375</v>
      </c>
      <c r="D25" s="232">
        <f t="shared" si="2"/>
        <v>24.6875</v>
      </c>
    </row>
    <row r="26" spans="1:4">
      <c r="A26" s="231">
        <f t="shared" si="3"/>
        <v>25</v>
      </c>
      <c r="B26" s="230">
        <f t="shared" si="0"/>
        <v>2</v>
      </c>
      <c r="C26" s="232">
        <f t="shared" si="1"/>
        <v>25.375</v>
      </c>
      <c r="D26" s="232">
        <f t="shared" si="2"/>
        <v>25.6875</v>
      </c>
    </row>
    <row r="27" spans="1:4">
      <c r="A27" s="231">
        <f t="shared" si="3"/>
        <v>26</v>
      </c>
      <c r="B27" s="230">
        <f t="shared" si="0"/>
        <v>2</v>
      </c>
      <c r="C27" s="232">
        <f t="shared" si="1"/>
        <v>26.375</v>
      </c>
      <c r="D27" s="232">
        <f t="shared" si="2"/>
        <v>26.6875</v>
      </c>
    </row>
    <row r="28" spans="1:4">
      <c r="A28" s="231">
        <f t="shared" si="3"/>
        <v>27</v>
      </c>
      <c r="B28" s="230">
        <f t="shared" si="0"/>
        <v>2</v>
      </c>
      <c r="C28" s="232">
        <f t="shared" si="1"/>
        <v>27.375</v>
      </c>
      <c r="D28" s="232">
        <f t="shared" si="2"/>
        <v>27.6875</v>
      </c>
    </row>
    <row r="29" spans="1:4">
      <c r="A29" s="231">
        <f t="shared" si="3"/>
        <v>28</v>
      </c>
      <c r="B29" s="230">
        <f t="shared" si="0"/>
        <v>2</v>
      </c>
      <c r="C29" s="232">
        <f t="shared" si="1"/>
        <v>28.375</v>
      </c>
      <c r="D29" s="232">
        <f t="shared" si="2"/>
        <v>28.6875</v>
      </c>
    </row>
    <row r="30" spans="1:4">
      <c r="A30" s="231">
        <f t="shared" si="3"/>
        <v>29</v>
      </c>
      <c r="B30" s="230">
        <f t="shared" si="0"/>
        <v>2</v>
      </c>
      <c r="C30" s="232">
        <f t="shared" si="1"/>
        <v>29.375</v>
      </c>
      <c r="D30" s="232">
        <f t="shared" si="2"/>
        <v>29.6875</v>
      </c>
    </row>
    <row r="31" spans="1:4">
      <c r="A31" s="231">
        <f t="shared" si="3"/>
        <v>30</v>
      </c>
      <c r="B31" s="230">
        <f t="shared" si="0"/>
        <v>2</v>
      </c>
      <c r="C31" s="232">
        <f t="shared" si="1"/>
        <v>30.375</v>
      </c>
      <c r="D31" s="232">
        <f t="shared" si="2"/>
        <v>30.6875</v>
      </c>
    </row>
    <row r="32" spans="1:4">
      <c r="A32" s="231">
        <f t="shared" si="3"/>
        <v>31</v>
      </c>
      <c r="B32" s="230">
        <f t="shared" si="0"/>
        <v>2</v>
      </c>
      <c r="C32" s="232">
        <f t="shared" si="1"/>
        <v>31.375</v>
      </c>
      <c r="D32" s="232">
        <f t="shared" si="2"/>
        <v>31.6875</v>
      </c>
    </row>
    <row r="33" spans="1:4">
      <c r="A33" s="231">
        <f t="shared" si="3"/>
        <v>32</v>
      </c>
      <c r="B33" s="230">
        <f t="shared" si="0"/>
        <v>2</v>
      </c>
      <c r="C33" s="232">
        <f t="shared" si="1"/>
        <v>32.375</v>
      </c>
      <c r="D33" s="232">
        <f t="shared" si="2"/>
        <v>32.6875</v>
      </c>
    </row>
    <row r="34" spans="1:4">
      <c r="A34" s="231">
        <f t="shared" si="3"/>
        <v>33</v>
      </c>
      <c r="B34" s="230">
        <f t="shared" si="0"/>
        <v>2</v>
      </c>
      <c r="C34" s="232">
        <f t="shared" si="1"/>
        <v>33.375</v>
      </c>
      <c r="D34" s="232">
        <f t="shared" si="2"/>
        <v>33.6875</v>
      </c>
    </row>
    <row r="35" spans="1:4">
      <c r="A35" s="231">
        <f t="shared" si="3"/>
        <v>34</v>
      </c>
      <c r="B35" s="230">
        <f t="shared" si="0"/>
        <v>2</v>
      </c>
      <c r="C35" s="232">
        <f t="shared" si="1"/>
        <v>34.375</v>
      </c>
      <c r="D35" s="232">
        <f t="shared" si="2"/>
        <v>34.6875</v>
      </c>
    </row>
    <row r="36" spans="1:4">
      <c r="A36" s="231">
        <f t="shared" si="3"/>
        <v>35</v>
      </c>
      <c r="B36" s="230">
        <f t="shared" si="0"/>
        <v>2</v>
      </c>
      <c r="C36" s="232">
        <f t="shared" si="1"/>
        <v>35.375</v>
      </c>
      <c r="D36" s="232">
        <f t="shared" si="2"/>
        <v>35.6875</v>
      </c>
    </row>
    <row r="37" spans="1:4">
      <c r="A37" s="231">
        <f t="shared" si="3"/>
        <v>36</v>
      </c>
      <c r="B37" s="230">
        <f t="shared" si="0"/>
        <v>2</v>
      </c>
      <c r="C37" s="232">
        <f t="shared" si="1"/>
        <v>36.375</v>
      </c>
      <c r="D37" s="232">
        <f t="shared" si="2"/>
        <v>36.6875</v>
      </c>
    </row>
    <row r="38" spans="1:4">
      <c r="A38" s="231">
        <f t="shared" si="3"/>
        <v>37</v>
      </c>
      <c r="B38" s="230">
        <f t="shared" si="0"/>
        <v>2</v>
      </c>
      <c r="C38" s="232">
        <f t="shared" si="1"/>
        <v>37.375</v>
      </c>
      <c r="D38" s="232">
        <f t="shared" si="2"/>
        <v>37.6875</v>
      </c>
    </row>
    <row r="39" spans="1:4">
      <c r="A39" s="231">
        <f t="shared" si="3"/>
        <v>38</v>
      </c>
      <c r="B39" s="230">
        <f t="shared" si="0"/>
        <v>2</v>
      </c>
      <c r="C39" s="232">
        <f t="shared" si="1"/>
        <v>38.375</v>
      </c>
      <c r="D39" s="232">
        <f t="shared" si="2"/>
        <v>38.6875</v>
      </c>
    </row>
    <row r="40" spans="1:4">
      <c r="A40" s="231">
        <f t="shared" si="3"/>
        <v>39</v>
      </c>
      <c r="B40" s="230">
        <f t="shared" si="0"/>
        <v>2</v>
      </c>
      <c r="C40" s="232">
        <f t="shared" si="1"/>
        <v>39.375</v>
      </c>
      <c r="D40" s="232">
        <f t="shared" si="2"/>
        <v>39.6875</v>
      </c>
    </row>
    <row r="41" spans="1:4">
      <c r="A41" s="231">
        <f t="shared" si="3"/>
        <v>40</v>
      </c>
      <c r="B41" s="230">
        <f t="shared" si="0"/>
        <v>2</v>
      </c>
      <c r="C41" s="232">
        <f t="shared" si="1"/>
        <v>40.375</v>
      </c>
      <c r="D41" s="232">
        <f t="shared" si="2"/>
        <v>40.6875</v>
      </c>
    </row>
    <row r="42" spans="1:4">
      <c r="A42" s="231">
        <f t="shared" si="3"/>
        <v>41</v>
      </c>
      <c r="B42" s="230">
        <f t="shared" si="0"/>
        <v>2</v>
      </c>
      <c r="C42" s="232">
        <f t="shared" si="1"/>
        <v>41.375</v>
      </c>
      <c r="D42" s="232">
        <f t="shared" si="2"/>
        <v>41.6875</v>
      </c>
    </row>
    <row r="43" spans="1:4">
      <c r="A43" s="231">
        <f t="shared" si="3"/>
        <v>42</v>
      </c>
      <c r="B43" s="230">
        <f t="shared" si="0"/>
        <v>2</v>
      </c>
      <c r="C43" s="232">
        <f t="shared" si="1"/>
        <v>42.375</v>
      </c>
      <c r="D43" s="232">
        <f t="shared" si="2"/>
        <v>42.6875</v>
      </c>
    </row>
    <row r="44" spans="1:4">
      <c r="A44" s="231">
        <f t="shared" si="3"/>
        <v>43</v>
      </c>
      <c r="B44" s="230">
        <f t="shared" si="0"/>
        <v>2</v>
      </c>
      <c r="C44" s="232">
        <f t="shared" si="1"/>
        <v>43.375</v>
      </c>
      <c r="D44" s="232">
        <f t="shared" si="2"/>
        <v>43.6875</v>
      </c>
    </row>
    <row r="45" spans="1:4">
      <c r="A45" s="231">
        <f t="shared" si="3"/>
        <v>44</v>
      </c>
      <c r="B45" s="230">
        <f t="shared" si="0"/>
        <v>2</v>
      </c>
      <c r="C45" s="232">
        <f t="shared" si="1"/>
        <v>44.375</v>
      </c>
      <c r="D45" s="232">
        <f t="shared" si="2"/>
        <v>44.6875</v>
      </c>
    </row>
    <row r="46" spans="1:4">
      <c r="A46" s="231">
        <f t="shared" si="3"/>
        <v>45</v>
      </c>
      <c r="B46" s="230">
        <f t="shared" si="0"/>
        <v>2</v>
      </c>
      <c r="C46" s="232">
        <f t="shared" si="1"/>
        <v>45.375</v>
      </c>
      <c r="D46" s="232">
        <f t="shared" si="2"/>
        <v>45.6875</v>
      </c>
    </row>
    <row r="47" spans="1:4">
      <c r="A47" s="231">
        <f t="shared" si="3"/>
        <v>46</v>
      </c>
      <c r="B47" s="230">
        <f t="shared" si="0"/>
        <v>2</v>
      </c>
      <c r="C47" s="232">
        <f t="shared" si="1"/>
        <v>46.375</v>
      </c>
      <c r="D47" s="232">
        <f t="shared" si="2"/>
        <v>46.6875</v>
      </c>
    </row>
    <row r="48" spans="1:4">
      <c r="A48" s="231">
        <f t="shared" si="3"/>
        <v>47</v>
      </c>
      <c r="B48" s="230">
        <f t="shared" si="0"/>
        <v>2</v>
      </c>
      <c r="C48" s="232">
        <f t="shared" si="1"/>
        <v>47.375</v>
      </c>
      <c r="D48" s="232">
        <f t="shared" si="2"/>
        <v>47.6875</v>
      </c>
    </row>
    <row r="49" spans="1:4">
      <c r="A49" s="231">
        <f t="shared" si="3"/>
        <v>48</v>
      </c>
      <c r="B49" s="230">
        <f t="shared" si="0"/>
        <v>2</v>
      </c>
      <c r="C49" s="232">
        <f t="shared" si="1"/>
        <v>48.375</v>
      </c>
      <c r="D49" s="232">
        <f t="shared" si="2"/>
        <v>48.6875</v>
      </c>
    </row>
    <row r="50" spans="1:4">
      <c r="A50" s="231">
        <f t="shared" si="3"/>
        <v>49</v>
      </c>
      <c r="B50" s="230">
        <f t="shared" si="0"/>
        <v>2</v>
      </c>
      <c r="C50" s="232">
        <f t="shared" si="1"/>
        <v>49.375</v>
      </c>
      <c r="D50" s="232">
        <f t="shared" si="2"/>
        <v>49.6875</v>
      </c>
    </row>
    <row r="51" spans="1:4">
      <c r="A51" s="231">
        <f t="shared" si="3"/>
        <v>50</v>
      </c>
      <c r="B51" s="230">
        <f t="shared" si="0"/>
        <v>2</v>
      </c>
      <c r="C51" s="232">
        <f t="shared" si="1"/>
        <v>50.375</v>
      </c>
      <c r="D51" s="232">
        <f t="shared" si="2"/>
        <v>50.6875</v>
      </c>
    </row>
    <row r="52" spans="1:4">
      <c r="A52" s="231">
        <f t="shared" si="3"/>
        <v>51</v>
      </c>
      <c r="B52" s="230">
        <f t="shared" si="0"/>
        <v>2</v>
      </c>
      <c r="C52" s="232">
        <f t="shared" si="1"/>
        <v>51.375</v>
      </c>
      <c r="D52" s="232">
        <f t="shared" si="2"/>
        <v>51.6875</v>
      </c>
    </row>
    <row r="53" spans="1:4">
      <c r="A53" s="231">
        <f t="shared" si="3"/>
        <v>52</v>
      </c>
      <c r="B53" s="230">
        <f t="shared" si="0"/>
        <v>2</v>
      </c>
      <c r="C53" s="232">
        <f t="shared" si="1"/>
        <v>52.375</v>
      </c>
      <c r="D53" s="232">
        <f t="shared" si="2"/>
        <v>52.6875</v>
      </c>
    </row>
    <row r="54" spans="1:4">
      <c r="A54" s="231">
        <f t="shared" si="3"/>
        <v>53</v>
      </c>
      <c r="B54" s="230">
        <f t="shared" si="0"/>
        <v>2</v>
      </c>
      <c r="C54" s="232">
        <f t="shared" si="1"/>
        <v>53.375</v>
      </c>
      <c r="D54" s="232">
        <f t="shared" si="2"/>
        <v>53.6875</v>
      </c>
    </row>
    <row r="55" spans="1:4">
      <c r="A55" s="231">
        <f t="shared" si="3"/>
        <v>54</v>
      </c>
      <c r="B55" s="230">
        <f t="shared" si="0"/>
        <v>2</v>
      </c>
      <c r="C55" s="232">
        <f t="shared" si="1"/>
        <v>54.375</v>
      </c>
      <c r="D55" s="232">
        <f t="shared" si="2"/>
        <v>54.6875</v>
      </c>
    </row>
    <row r="56" spans="1:4">
      <c r="A56" s="231">
        <f t="shared" si="3"/>
        <v>55</v>
      </c>
      <c r="B56" s="230">
        <f t="shared" si="0"/>
        <v>2</v>
      </c>
      <c r="C56" s="232">
        <f t="shared" si="1"/>
        <v>55.375</v>
      </c>
      <c r="D56" s="232">
        <f t="shared" si="2"/>
        <v>55.6875</v>
      </c>
    </row>
    <row r="57" spans="1:4">
      <c r="A57" s="231">
        <f t="shared" si="3"/>
        <v>56</v>
      </c>
      <c r="B57" s="230">
        <f t="shared" si="0"/>
        <v>2</v>
      </c>
      <c r="C57" s="232">
        <f t="shared" si="1"/>
        <v>56.375</v>
      </c>
      <c r="D57" s="232">
        <f t="shared" si="2"/>
        <v>56.6875</v>
      </c>
    </row>
    <row r="58" spans="1:4">
      <c r="A58" s="231">
        <f t="shared" si="3"/>
        <v>57</v>
      </c>
      <c r="B58" s="230">
        <f t="shared" si="0"/>
        <v>2</v>
      </c>
      <c r="C58" s="232">
        <f t="shared" si="1"/>
        <v>57.375</v>
      </c>
      <c r="D58" s="232">
        <f t="shared" si="2"/>
        <v>57.6875</v>
      </c>
    </row>
    <row r="59" spans="1:4">
      <c r="A59" s="231">
        <f t="shared" si="3"/>
        <v>58</v>
      </c>
      <c r="B59" s="230">
        <f t="shared" si="0"/>
        <v>2</v>
      </c>
      <c r="C59" s="232">
        <f t="shared" si="1"/>
        <v>58.375</v>
      </c>
      <c r="D59" s="232">
        <f t="shared" si="2"/>
        <v>58.6875</v>
      </c>
    </row>
    <row r="60" spans="1:4">
      <c r="A60" s="231">
        <f t="shared" si="3"/>
        <v>59</v>
      </c>
      <c r="B60" s="230">
        <f t="shared" si="0"/>
        <v>2</v>
      </c>
      <c r="C60" s="232">
        <f t="shared" si="1"/>
        <v>59.375</v>
      </c>
      <c r="D60" s="232">
        <f t="shared" si="2"/>
        <v>59.6875</v>
      </c>
    </row>
    <row r="61" spans="1:4">
      <c r="A61" s="231">
        <f t="shared" si="3"/>
        <v>60</v>
      </c>
      <c r="B61" s="230">
        <f t="shared" si="0"/>
        <v>2</v>
      </c>
      <c r="C61" s="232">
        <f t="shared" si="1"/>
        <v>60.375</v>
      </c>
      <c r="D61" s="232">
        <f t="shared" si="2"/>
        <v>60.6875</v>
      </c>
    </row>
    <row r="62" spans="1:4">
      <c r="A62" s="231">
        <f t="shared" si="3"/>
        <v>61</v>
      </c>
      <c r="B62" s="230">
        <f t="shared" si="0"/>
        <v>1</v>
      </c>
      <c r="C62" s="232">
        <f t="shared" si="1"/>
        <v>61.25</v>
      </c>
      <c r="D62" s="232">
        <f t="shared" si="2"/>
        <v>61.78125</v>
      </c>
    </row>
    <row r="63" spans="1:4">
      <c r="A63" s="231">
        <f t="shared" si="3"/>
        <v>62</v>
      </c>
      <c r="B63" s="230">
        <f t="shared" si="0"/>
        <v>1</v>
      </c>
      <c r="C63" s="232">
        <f t="shared" si="1"/>
        <v>62.25</v>
      </c>
      <c r="D63" s="232">
        <f t="shared" si="2"/>
        <v>62.78125</v>
      </c>
    </row>
    <row r="64" spans="1:4">
      <c r="A64" s="231">
        <f t="shared" si="3"/>
        <v>63</v>
      </c>
      <c r="B64" s="230">
        <f t="shared" si="0"/>
        <v>1</v>
      </c>
      <c r="C64" s="232">
        <f t="shared" si="1"/>
        <v>63.25</v>
      </c>
      <c r="D64" s="232">
        <f t="shared" si="2"/>
        <v>63.78125</v>
      </c>
    </row>
    <row r="65" spans="1:4">
      <c r="A65" s="231">
        <f t="shared" si="3"/>
        <v>64</v>
      </c>
      <c r="B65" s="230">
        <f t="shared" si="0"/>
        <v>1</v>
      </c>
      <c r="C65" s="232">
        <f t="shared" si="1"/>
        <v>64.25</v>
      </c>
      <c r="D65" s="232">
        <f t="shared" si="2"/>
        <v>64.78125</v>
      </c>
    </row>
    <row r="66" spans="1:4">
      <c r="A66" s="231">
        <f t="shared" si="3"/>
        <v>65</v>
      </c>
      <c r="B66" s="230">
        <f t="shared" si="0"/>
        <v>1</v>
      </c>
      <c r="C66" s="232">
        <f t="shared" si="1"/>
        <v>65.25</v>
      </c>
      <c r="D66" s="232">
        <f t="shared" si="2"/>
        <v>65.78125</v>
      </c>
    </row>
    <row r="67" spans="1:4">
      <c r="A67" s="231">
        <f t="shared" si="3"/>
        <v>66</v>
      </c>
      <c r="B67" s="230">
        <f t="shared" ref="B67:B130" si="4">IF($O$3&lt;=A67,IF(A67&lt;=$P$3,1,2),2)</f>
        <v>1</v>
      </c>
      <c r="C67" s="232">
        <f t="shared" ref="C67:C130" si="5">IF(B67=1,A67+$R$3,A67+$R$4)</f>
        <v>66.25</v>
      </c>
      <c r="D67" s="232">
        <f t="shared" ref="D67:D130" si="6">IF(B67=1,A67+$S$3,A67+$S$4)</f>
        <v>66.78125</v>
      </c>
    </row>
    <row r="68" spans="1:4">
      <c r="A68" s="231">
        <f t="shared" ref="A68:A131" si="7">IF(A67+1&gt;=DATE($N$1+1,1,1),"",A67+1)</f>
        <v>67</v>
      </c>
      <c r="B68" s="230">
        <f t="shared" si="4"/>
        <v>1</v>
      </c>
      <c r="C68" s="232">
        <f t="shared" si="5"/>
        <v>67.25</v>
      </c>
      <c r="D68" s="232">
        <f t="shared" si="6"/>
        <v>67.78125</v>
      </c>
    </row>
    <row r="69" spans="1:4">
      <c r="A69" s="231">
        <f t="shared" si="7"/>
        <v>68</v>
      </c>
      <c r="B69" s="230">
        <f t="shared" si="4"/>
        <v>1</v>
      </c>
      <c r="C69" s="232">
        <f t="shared" si="5"/>
        <v>68.25</v>
      </c>
      <c r="D69" s="232">
        <f t="shared" si="6"/>
        <v>68.78125</v>
      </c>
    </row>
    <row r="70" spans="1:4">
      <c r="A70" s="231">
        <f t="shared" si="7"/>
        <v>69</v>
      </c>
      <c r="B70" s="230">
        <f t="shared" si="4"/>
        <v>1</v>
      </c>
      <c r="C70" s="232">
        <f t="shared" si="5"/>
        <v>69.25</v>
      </c>
      <c r="D70" s="232">
        <f t="shared" si="6"/>
        <v>69.78125</v>
      </c>
    </row>
    <row r="71" spans="1:4">
      <c r="A71" s="231">
        <f t="shared" si="7"/>
        <v>70</v>
      </c>
      <c r="B71" s="230">
        <f t="shared" si="4"/>
        <v>1</v>
      </c>
      <c r="C71" s="232">
        <f t="shared" si="5"/>
        <v>70.25</v>
      </c>
      <c r="D71" s="232">
        <f t="shared" si="6"/>
        <v>70.78125</v>
      </c>
    </row>
    <row r="72" spans="1:4">
      <c r="A72" s="231">
        <f t="shared" si="7"/>
        <v>71</v>
      </c>
      <c r="B72" s="230">
        <f t="shared" si="4"/>
        <v>1</v>
      </c>
      <c r="C72" s="232">
        <f t="shared" si="5"/>
        <v>71.25</v>
      </c>
      <c r="D72" s="232">
        <f t="shared" si="6"/>
        <v>71.78125</v>
      </c>
    </row>
    <row r="73" spans="1:4">
      <c r="A73" s="231">
        <f t="shared" si="7"/>
        <v>72</v>
      </c>
      <c r="B73" s="230">
        <f t="shared" si="4"/>
        <v>1</v>
      </c>
      <c r="C73" s="232">
        <f t="shared" si="5"/>
        <v>72.25</v>
      </c>
      <c r="D73" s="232">
        <f t="shared" si="6"/>
        <v>72.78125</v>
      </c>
    </row>
    <row r="74" spans="1:4">
      <c r="A74" s="231">
        <f t="shared" si="7"/>
        <v>73</v>
      </c>
      <c r="B74" s="230">
        <f t="shared" si="4"/>
        <v>1</v>
      </c>
      <c r="C74" s="232">
        <f t="shared" si="5"/>
        <v>73.25</v>
      </c>
      <c r="D74" s="232">
        <f t="shared" si="6"/>
        <v>73.78125</v>
      </c>
    </row>
    <row r="75" spans="1:4">
      <c r="A75" s="231">
        <f t="shared" si="7"/>
        <v>74</v>
      </c>
      <c r="B75" s="230">
        <f t="shared" si="4"/>
        <v>1</v>
      </c>
      <c r="C75" s="232">
        <f t="shared" si="5"/>
        <v>74.25</v>
      </c>
      <c r="D75" s="232">
        <f t="shared" si="6"/>
        <v>74.78125</v>
      </c>
    </row>
    <row r="76" spans="1:4">
      <c r="A76" s="231">
        <f t="shared" si="7"/>
        <v>75</v>
      </c>
      <c r="B76" s="230">
        <f t="shared" si="4"/>
        <v>1</v>
      </c>
      <c r="C76" s="232">
        <f t="shared" si="5"/>
        <v>75.25</v>
      </c>
      <c r="D76" s="232">
        <f t="shared" si="6"/>
        <v>75.78125</v>
      </c>
    </row>
    <row r="77" spans="1:4">
      <c r="A77" s="231">
        <f t="shared" si="7"/>
        <v>76</v>
      </c>
      <c r="B77" s="230">
        <f t="shared" si="4"/>
        <v>1</v>
      </c>
      <c r="C77" s="232">
        <f t="shared" si="5"/>
        <v>76.25</v>
      </c>
      <c r="D77" s="232">
        <f t="shared" si="6"/>
        <v>76.78125</v>
      </c>
    </row>
    <row r="78" spans="1:4">
      <c r="A78" s="231">
        <f t="shared" si="7"/>
        <v>77</v>
      </c>
      <c r="B78" s="230">
        <f t="shared" si="4"/>
        <v>1</v>
      </c>
      <c r="C78" s="232">
        <f t="shared" si="5"/>
        <v>77.25</v>
      </c>
      <c r="D78" s="232">
        <f t="shared" si="6"/>
        <v>77.78125</v>
      </c>
    </row>
    <row r="79" spans="1:4">
      <c r="A79" s="231">
        <f t="shared" si="7"/>
        <v>78</v>
      </c>
      <c r="B79" s="230">
        <f t="shared" si="4"/>
        <v>1</v>
      </c>
      <c r="C79" s="232">
        <f t="shared" si="5"/>
        <v>78.25</v>
      </c>
      <c r="D79" s="232">
        <f t="shared" si="6"/>
        <v>78.78125</v>
      </c>
    </row>
    <row r="80" spans="1:4">
      <c r="A80" s="231">
        <f t="shared" si="7"/>
        <v>79</v>
      </c>
      <c r="B80" s="230">
        <f t="shared" si="4"/>
        <v>1</v>
      </c>
      <c r="C80" s="232">
        <f t="shared" si="5"/>
        <v>79.25</v>
      </c>
      <c r="D80" s="232">
        <f t="shared" si="6"/>
        <v>79.78125</v>
      </c>
    </row>
    <row r="81" spans="1:4">
      <c r="A81" s="231">
        <f t="shared" si="7"/>
        <v>80</v>
      </c>
      <c r="B81" s="230">
        <f t="shared" si="4"/>
        <v>1</v>
      </c>
      <c r="C81" s="232">
        <f t="shared" si="5"/>
        <v>80.25</v>
      </c>
      <c r="D81" s="232">
        <f t="shared" si="6"/>
        <v>80.78125</v>
      </c>
    </row>
    <row r="82" spans="1:4">
      <c r="A82" s="231">
        <f t="shared" si="7"/>
        <v>81</v>
      </c>
      <c r="B82" s="230">
        <f t="shared" si="4"/>
        <v>1</v>
      </c>
      <c r="C82" s="232">
        <f t="shared" si="5"/>
        <v>81.25</v>
      </c>
      <c r="D82" s="232">
        <f t="shared" si="6"/>
        <v>81.78125</v>
      </c>
    </row>
    <row r="83" spans="1:4">
      <c r="A83" s="231">
        <f t="shared" si="7"/>
        <v>82</v>
      </c>
      <c r="B83" s="230">
        <f t="shared" si="4"/>
        <v>1</v>
      </c>
      <c r="C83" s="232">
        <f t="shared" si="5"/>
        <v>82.25</v>
      </c>
      <c r="D83" s="232">
        <f t="shared" si="6"/>
        <v>82.78125</v>
      </c>
    </row>
    <row r="84" spans="1:4">
      <c r="A84" s="231">
        <f t="shared" si="7"/>
        <v>83</v>
      </c>
      <c r="B84" s="230">
        <f t="shared" si="4"/>
        <v>1</v>
      </c>
      <c r="C84" s="232">
        <f t="shared" si="5"/>
        <v>83.25</v>
      </c>
      <c r="D84" s="232">
        <f t="shared" si="6"/>
        <v>83.78125</v>
      </c>
    </row>
    <row r="85" spans="1:4">
      <c r="A85" s="231">
        <f t="shared" si="7"/>
        <v>84</v>
      </c>
      <c r="B85" s="230">
        <f t="shared" si="4"/>
        <v>1</v>
      </c>
      <c r="C85" s="232">
        <f t="shared" si="5"/>
        <v>84.25</v>
      </c>
      <c r="D85" s="232">
        <f t="shared" si="6"/>
        <v>84.78125</v>
      </c>
    </row>
    <row r="86" spans="1:4">
      <c r="A86" s="231">
        <f t="shared" si="7"/>
        <v>85</v>
      </c>
      <c r="B86" s="230">
        <f t="shared" si="4"/>
        <v>1</v>
      </c>
      <c r="C86" s="232">
        <f t="shared" si="5"/>
        <v>85.25</v>
      </c>
      <c r="D86" s="232">
        <f t="shared" si="6"/>
        <v>85.78125</v>
      </c>
    </row>
    <row r="87" spans="1:4">
      <c r="A87" s="231">
        <f t="shared" si="7"/>
        <v>86</v>
      </c>
      <c r="B87" s="230">
        <f t="shared" si="4"/>
        <v>1</v>
      </c>
      <c r="C87" s="232">
        <f t="shared" si="5"/>
        <v>86.25</v>
      </c>
      <c r="D87" s="232">
        <f t="shared" si="6"/>
        <v>86.78125</v>
      </c>
    </row>
    <row r="88" spans="1:4">
      <c r="A88" s="231">
        <f t="shared" si="7"/>
        <v>87</v>
      </c>
      <c r="B88" s="230">
        <f t="shared" si="4"/>
        <v>1</v>
      </c>
      <c r="C88" s="232">
        <f t="shared" si="5"/>
        <v>87.25</v>
      </c>
      <c r="D88" s="232">
        <f t="shared" si="6"/>
        <v>87.78125</v>
      </c>
    </row>
    <row r="89" spans="1:4">
      <c r="A89" s="231">
        <f t="shared" si="7"/>
        <v>88</v>
      </c>
      <c r="B89" s="230">
        <f t="shared" si="4"/>
        <v>1</v>
      </c>
      <c r="C89" s="232">
        <f t="shared" si="5"/>
        <v>88.25</v>
      </c>
      <c r="D89" s="232">
        <f t="shared" si="6"/>
        <v>88.78125</v>
      </c>
    </row>
    <row r="90" spans="1:4">
      <c r="A90" s="231">
        <f t="shared" si="7"/>
        <v>89</v>
      </c>
      <c r="B90" s="230">
        <f t="shared" si="4"/>
        <v>1</v>
      </c>
      <c r="C90" s="232">
        <f t="shared" si="5"/>
        <v>89.25</v>
      </c>
      <c r="D90" s="232">
        <f t="shared" si="6"/>
        <v>89.78125</v>
      </c>
    </row>
    <row r="91" spans="1:4">
      <c r="A91" s="231">
        <f t="shared" si="7"/>
        <v>90</v>
      </c>
      <c r="B91" s="230">
        <f t="shared" si="4"/>
        <v>1</v>
      </c>
      <c r="C91" s="232">
        <f t="shared" si="5"/>
        <v>90.25</v>
      </c>
      <c r="D91" s="232">
        <f t="shared" si="6"/>
        <v>90.78125</v>
      </c>
    </row>
    <row r="92" spans="1:4">
      <c r="A92" s="231">
        <f t="shared" si="7"/>
        <v>91</v>
      </c>
      <c r="B92" s="230">
        <f t="shared" si="4"/>
        <v>1</v>
      </c>
      <c r="C92" s="232">
        <f t="shared" si="5"/>
        <v>91.25</v>
      </c>
      <c r="D92" s="232">
        <f t="shared" si="6"/>
        <v>91.78125</v>
      </c>
    </row>
    <row r="93" spans="1:4">
      <c r="A93" s="231">
        <f t="shared" si="7"/>
        <v>92</v>
      </c>
      <c r="B93" s="230">
        <f t="shared" si="4"/>
        <v>1</v>
      </c>
      <c r="C93" s="232">
        <f t="shared" si="5"/>
        <v>92.25</v>
      </c>
      <c r="D93" s="232">
        <f t="shared" si="6"/>
        <v>92.78125</v>
      </c>
    </row>
    <row r="94" spans="1:4">
      <c r="A94" s="231">
        <f t="shared" si="7"/>
        <v>93</v>
      </c>
      <c r="B94" s="230">
        <f t="shared" si="4"/>
        <v>1</v>
      </c>
      <c r="C94" s="232">
        <f t="shared" si="5"/>
        <v>93.25</v>
      </c>
      <c r="D94" s="232">
        <f t="shared" si="6"/>
        <v>93.78125</v>
      </c>
    </row>
    <row r="95" spans="1:4">
      <c r="A95" s="231">
        <f t="shared" si="7"/>
        <v>94</v>
      </c>
      <c r="B95" s="230">
        <f t="shared" si="4"/>
        <v>1</v>
      </c>
      <c r="C95" s="232">
        <f t="shared" si="5"/>
        <v>94.25</v>
      </c>
      <c r="D95" s="232">
        <f t="shared" si="6"/>
        <v>94.78125</v>
      </c>
    </row>
    <row r="96" spans="1:4">
      <c r="A96" s="231">
        <f t="shared" si="7"/>
        <v>95</v>
      </c>
      <c r="B96" s="230">
        <f t="shared" si="4"/>
        <v>1</v>
      </c>
      <c r="C96" s="232">
        <f t="shared" si="5"/>
        <v>95.25</v>
      </c>
      <c r="D96" s="232">
        <f t="shared" si="6"/>
        <v>95.78125</v>
      </c>
    </row>
    <row r="97" spans="1:4">
      <c r="A97" s="231">
        <f t="shared" si="7"/>
        <v>96</v>
      </c>
      <c r="B97" s="230">
        <f t="shared" si="4"/>
        <v>1</v>
      </c>
      <c r="C97" s="232">
        <f t="shared" si="5"/>
        <v>96.25</v>
      </c>
      <c r="D97" s="232">
        <f t="shared" si="6"/>
        <v>96.78125</v>
      </c>
    </row>
    <row r="98" spans="1:4">
      <c r="A98" s="231">
        <f t="shared" si="7"/>
        <v>97</v>
      </c>
      <c r="B98" s="230">
        <f t="shared" si="4"/>
        <v>1</v>
      </c>
      <c r="C98" s="232">
        <f t="shared" si="5"/>
        <v>97.25</v>
      </c>
      <c r="D98" s="232">
        <f t="shared" si="6"/>
        <v>97.78125</v>
      </c>
    </row>
    <row r="99" spans="1:4">
      <c r="A99" s="231">
        <f t="shared" si="7"/>
        <v>98</v>
      </c>
      <c r="B99" s="230">
        <f t="shared" si="4"/>
        <v>1</v>
      </c>
      <c r="C99" s="232">
        <f t="shared" si="5"/>
        <v>98.25</v>
      </c>
      <c r="D99" s="232">
        <f t="shared" si="6"/>
        <v>98.78125</v>
      </c>
    </row>
    <row r="100" spans="1:4">
      <c r="A100" s="231">
        <f t="shared" si="7"/>
        <v>99</v>
      </c>
      <c r="B100" s="230">
        <f t="shared" si="4"/>
        <v>1</v>
      </c>
      <c r="C100" s="232">
        <f t="shared" si="5"/>
        <v>99.25</v>
      </c>
      <c r="D100" s="232">
        <f t="shared" si="6"/>
        <v>99.78125</v>
      </c>
    </row>
    <row r="101" spans="1:4">
      <c r="A101" s="231">
        <f t="shared" si="7"/>
        <v>100</v>
      </c>
      <c r="B101" s="230">
        <f t="shared" si="4"/>
        <v>1</v>
      </c>
      <c r="C101" s="232">
        <f t="shared" si="5"/>
        <v>100.25</v>
      </c>
      <c r="D101" s="232">
        <f t="shared" si="6"/>
        <v>100.78125</v>
      </c>
    </row>
    <row r="102" spans="1:4">
      <c r="A102" s="231">
        <f t="shared" si="7"/>
        <v>101</v>
      </c>
      <c r="B102" s="230">
        <f t="shared" si="4"/>
        <v>1</v>
      </c>
      <c r="C102" s="232">
        <f t="shared" si="5"/>
        <v>101.25</v>
      </c>
      <c r="D102" s="232">
        <f t="shared" si="6"/>
        <v>101.78125</v>
      </c>
    </row>
    <row r="103" spans="1:4">
      <c r="A103" s="231">
        <f t="shared" si="7"/>
        <v>102</v>
      </c>
      <c r="B103" s="230">
        <f t="shared" si="4"/>
        <v>1</v>
      </c>
      <c r="C103" s="232">
        <f t="shared" si="5"/>
        <v>102.25</v>
      </c>
      <c r="D103" s="232">
        <f t="shared" si="6"/>
        <v>102.78125</v>
      </c>
    </row>
    <row r="104" spans="1:4">
      <c r="A104" s="231">
        <f t="shared" si="7"/>
        <v>103</v>
      </c>
      <c r="B104" s="230">
        <f t="shared" si="4"/>
        <v>1</v>
      </c>
      <c r="C104" s="232">
        <f t="shared" si="5"/>
        <v>103.25</v>
      </c>
      <c r="D104" s="232">
        <f t="shared" si="6"/>
        <v>103.78125</v>
      </c>
    </row>
    <row r="105" spans="1:4">
      <c r="A105" s="231">
        <f t="shared" si="7"/>
        <v>104</v>
      </c>
      <c r="B105" s="230">
        <f t="shared" si="4"/>
        <v>1</v>
      </c>
      <c r="C105" s="232">
        <f t="shared" si="5"/>
        <v>104.25</v>
      </c>
      <c r="D105" s="232">
        <f t="shared" si="6"/>
        <v>104.78125</v>
      </c>
    </row>
    <row r="106" spans="1:4">
      <c r="A106" s="231">
        <f t="shared" si="7"/>
        <v>105</v>
      </c>
      <c r="B106" s="230">
        <f t="shared" si="4"/>
        <v>1</v>
      </c>
      <c r="C106" s="232">
        <f t="shared" si="5"/>
        <v>105.25</v>
      </c>
      <c r="D106" s="232">
        <f t="shared" si="6"/>
        <v>105.78125</v>
      </c>
    </row>
    <row r="107" spans="1:4">
      <c r="A107" s="231">
        <f t="shared" si="7"/>
        <v>106</v>
      </c>
      <c r="B107" s="230">
        <f t="shared" si="4"/>
        <v>1</v>
      </c>
      <c r="C107" s="232">
        <f t="shared" si="5"/>
        <v>106.25</v>
      </c>
      <c r="D107" s="232">
        <f t="shared" si="6"/>
        <v>106.78125</v>
      </c>
    </row>
    <row r="108" spans="1:4">
      <c r="A108" s="231">
        <f t="shared" si="7"/>
        <v>107</v>
      </c>
      <c r="B108" s="230">
        <f t="shared" si="4"/>
        <v>1</v>
      </c>
      <c r="C108" s="232">
        <f t="shared" si="5"/>
        <v>107.25</v>
      </c>
      <c r="D108" s="232">
        <f t="shared" si="6"/>
        <v>107.78125</v>
      </c>
    </row>
    <row r="109" spans="1:4">
      <c r="A109" s="231">
        <f t="shared" si="7"/>
        <v>108</v>
      </c>
      <c r="B109" s="230">
        <f t="shared" si="4"/>
        <v>1</v>
      </c>
      <c r="C109" s="232">
        <f t="shared" si="5"/>
        <v>108.25</v>
      </c>
      <c r="D109" s="232">
        <f t="shared" si="6"/>
        <v>108.78125</v>
      </c>
    </row>
    <row r="110" spans="1:4">
      <c r="A110" s="231">
        <f t="shared" si="7"/>
        <v>109</v>
      </c>
      <c r="B110" s="230">
        <f t="shared" si="4"/>
        <v>1</v>
      </c>
      <c r="C110" s="232">
        <f t="shared" si="5"/>
        <v>109.25</v>
      </c>
      <c r="D110" s="232">
        <f t="shared" si="6"/>
        <v>109.78125</v>
      </c>
    </row>
    <row r="111" spans="1:4">
      <c r="A111" s="231">
        <f t="shared" si="7"/>
        <v>110</v>
      </c>
      <c r="B111" s="230">
        <f t="shared" si="4"/>
        <v>1</v>
      </c>
      <c r="C111" s="232">
        <f t="shared" si="5"/>
        <v>110.25</v>
      </c>
      <c r="D111" s="232">
        <f t="shared" si="6"/>
        <v>110.78125</v>
      </c>
    </row>
    <row r="112" spans="1:4">
      <c r="A112" s="231">
        <f t="shared" si="7"/>
        <v>111</v>
      </c>
      <c r="B112" s="230">
        <f t="shared" si="4"/>
        <v>1</v>
      </c>
      <c r="C112" s="232">
        <f t="shared" si="5"/>
        <v>111.25</v>
      </c>
      <c r="D112" s="232">
        <f t="shared" si="6"/>
        <v>111.78125</v>
      </c>
    </row>
    <row r="113" spans="1:4">
      <c r="A113" s="231">
        <f t="shared" si="7"/>
        <v>112</v>
      </c>
      <c r="B113" s="230">
        <f t="shared" si="4"/>
        <v>1</v>
      </c>
      <c r="C113" s="232">
        <f t="shared" si="5"/>
        <v>112.25</v>
      </c>
      <c r="D113" s="232">
        <f t="shared" si="6"/>
        <v>112.78125</v>
      </c>
    </row>
    <row r="114" spans="1:4">
      <c r="A114" s="231">
        <f t="shared" si="7"/>
        <v>113</v>
      </c>
      <c r="B114" s="230">
        <f t="shared" si="4"/>
        <v>1</v>
      </c>
      <c r="C114" s="232">
        <f t="shared" si="5"/>
        <v>113.25</v>
      </c>
      <c r="D114" s="232">
        <f t="shared" si="6"/>
        <v>113.78125</v>
      </c>
    </row>
    <row r="115" spans="1:4">
      <c r="A115" s="231">
        <f t="shared" si="7"/>
        <v>114</v>
      </c>
      <c r="B115" s="230">
        <f t="shared" si="4"/>
        <v>1</v>
      </c>
      <c r="C115" s="232">
        <f t="shared" si="5"/>
        <v>114.25</v>
      </c>
      <c r="D115" s="232">
        <f t="shared" si="6"/>
        <v>114.78125</v>
      </c>
    </row>
    <row r="116" spans="1:4">
      <c r="A116" s="231">
        <f t="shared" si="7"/>
        <v>115</v>
      </c>
      <c r="B116" s="230">
        <f t="shared" si="4"/>
        <v>1</v>
      </c>
      <c r="C116" s="232">
        <f t="shared" si="5"/>
        <v>115.25</v>
      </c>
      <c r="D116" s="232">
        <f t="shared" si="6"/>
        <v>115.78125</v>
      </c>
    </row>
    <row r="117" spans="1:4">
      <c r="A117" s="231">
        <f t="shared" si="7"/>
        <v>116</v>
      </c>
      <c r="B117" s="230">
        <f t="shared" si="4"/>
        <v>1</v>
      </c>
      <c r="C117" s="232">
        <f t="shared" si="5"/>
        <v>116.25</v>
      </c>
      <c r="D117" s="232">
        <f t="shared" si="6"/>
        <v>116.78125</v>
      </c>
    </row>
    <row r="118" spans="1:4">
      <c r="A118" s="231">
        <f t="shared" si="7"/>
        <v>117</v>
      </c>
      <c r="B118" s="230">
        <f t="shared" si="4"/>
        <v>1</v>
      </c>
      <c r="C118" s="232">
        <f t="shared" si="5"/>
        <v>117.25</v>
      </c>
      <c r="D118" s="232">
        <f t="shared" si="6"/>
        <v>117.78125</v>
      </c>
    </row>
    <row r="119" spans="1:4">
      <c r="A119" s="231">
        <f t="shared" si="7"/>
        <v>118</v>
      </c>
      <c r="B119" s="230">
        <f t="shared" si="4"/>
        <v>1</v>
      </c>
      <c r="C119" s="232">
        <f t="shared" si="5"/>
        <v>118.25</v>
      </c>
      <c r="D119" s="232">
        <f t="shared" si="6"/>
        <v>118.78125</v>
      </c>
    </row>
    <row r="120" spans="1:4">
      <c r="A120" s="231">
        <f t="shared" si="7"/>
        <v>119</v>
      </c>
      <c r="B120" s="230">
        <f t="shared" si="4"/>
        <v>1</v>
      </c>
      <c r="C120" s="232">
        <f t="shared" si="5"/>
        <v>119.25</v>
      </c>
      <c r="D120" s="232">
        <f t="shared" si="6"/>
        <v>119.78125</v>
      </c>
    </row>
    <row r="121" spans="1:4">
      <c r="A121" s="231">
        <f t="shared" si="7"/>
        <v>120</v>
      </c>
      <c r="B121" s="230">
        <f t="shared" si="4"/>
        <v>1</v>
      </c>
      <c r="C121" s="232">
        <f t="shared" si="5"/>
        <v>120.25</v>
      </c>
      <c r="D121" s="232">
        <f t="shared" si="6"/>
        <v>120.78125</v>
      </c>
    </row>
    <row r="122" spans="1:4">
      <c r="A122" s="231">
        <f t="shared" si="7"/>
        <v>121</v>
      </c>
      <c r="B122" s="230">
        <f t="shared" si="4"/>
        <v>1</v>
      </c>
      <c r="C122" s="232">
        <f t="shared" si="5"/>
        <v>121.25</v>
      </c>
      <c r="D122" s="232">
        <f t="shared" si="6"/>
        <v>121.78125</v>
      </c>
    </row>
    <row r="123" spans="1:4">
      <c r="A123" s="231">
        <f t="shared" si="7"/>
        <v>122</v>
      </c>
      <c r="B123" s="230">
        <f t="shared" si="4"/>
        <v>1</v>
      </c>
      <c r="C123" s="232">
        <f t="shared" si="5"/>
        <v>122.25</v>
      </c>
      <c r="D123" s="232">
        <f t="shared" si="6"/>
        <v>122.78125</v>
      </c>
    </row>
    <row r="124" spans="1:4">
      <c r="A124" s="231">
        <f t="shared" si="7"/>
        <v>123</v>
      </c>
      <c r="B124" s="230">
        <f t="shared" si="4"/>
        <v>1</v>
      </c>
      <c r="C124" s="232">
        <f t="shared" si="5"/>
        <v>123.25</v>
      </c>
      <c r="D124" s="232">
        <f t="shared" si="6"/>
        <v>123.78125</v>
      </c>
    </row>
    <row r="125" spans="1:4">
      <c r="A125" s="231">
        <f t="shared" si="7"/>
        <v>124</v>
      </c>
      <c r="B125" s="230">
        <f t="shared" si="4"/>
        <v>1</v>
      </c>
      <c r="C125" s="232">
        <f t="shared" si="5"/>
        <v>124.25</v>
      </c>
      <c r="D125" s="232">
        <f t="shared" si="6"/>
        <v>124.78125</v>
      </c>
    </row>
    <row r="126" spans="1:4">
      <c r="A126" s="231">
        <f t="shared" si="7"/>
        <v>125</v>
      </c>
      <c r="B126" s="230">
        <f t="shared" si="4"/>
        <v>1</v>
      </c>
      <c r="C126" s="232">
        <f t="shared" si="5"/>
        <v>125.25</v>
      </c>
      <c r="D126" s="232">
        <f t="shared" si="6"/>
        <v>125.78125</v>
      </c>
    </row>
    <row r="127" spans="1:4">
      <c r="A127" s="231">
        <f t="shared" si="7"/>
        <v>126</v>
      </c>
      <c r="B127" s="230">
        <f t="shared" si="4"/>
        <v>1</v>
      </c>
      <c r="C127" s="232">
        <f t="shared" si="5"/>
        <v>126.25</v>
      </c>
      <c r="D127" s="232">
        <f t="shared" si="6"/>
        <v>126.78125</v>
      </c>
    </row>
    <row r="128" spans="1:4">
      <c r="A128" s="231">
        <f t="shared" si="7"/>
        <v>127</v>
      </c>
      <c r="B128" s="230">
        <f t="shared" si="4"/>
        <v>1</v>
      </c>
      <c r="C128" s="232">
        <f t="shared" si="5"/>
        <v>127.25</v>
      </c>
      <c r="D128" s="232">
        <f t="shared" si="6"/>
        <v>127.78125</v>
      </c>
    </row>
    <row r="129" spans="1:4">
      <c r="A129" s="231">
        <f t="shared" si="7"/>
        <v>128</v>
      </c>
      <c r="B129" s="230">
        <f t="shared" si="4"/>
        <v>1</v>
      </c>
      <c r="C129" s="232">
        <f t="shared" si="5"/>
        <v>128.25</v>
      </c>
      <c r="D129" s="232">
        <f t="shared" si="6"/>
        <v>128.78125</v>
      </c>
    </row>
    <row r="130" spans="1:4">
      <c r="A130" s="231">
        <f t="shared" si="7"/>
        <v>129</v>
      </c>
      <c r="B130" s="230">
        <f t="shared" si="4"/>
        <v>1</v>
      </c>
      <c r="C130" s="232">
        <f t="shared" si="5"/>
        <v>129.25</v>
      </c>
      <c r="D130" s="232">
        <f t="shared" si="6"/>
        <v>129.78125</v>
      </c>
    </row>
    <row r="131" spans="1:4">
      <c r="A131" s="231">
        <f t="shared" si="7"/>
        <v>130</v>
      </c>
      <c r="B131" s="230">
        <f t="shared" ref="B131:B194" si="8">IF($O$3&lt;=A131,IF(A131&lt;=$P$3,1,2),2)</f>
        <v>1</v>
      </c>
      <c r="C131" s="232">
        <f t="shared" ref="C131:C194" si="9">IF(B131=1,A131+$R$3,A131+$R$4)</f>
        <v>130.25</v>
      </c>
      <c r="D131" s="232">
        <f t="shared" ref="D131:D194" si="10">IF(B131=1,A131+$S$3,A131+$S$4)</f>
        <v>130.78125</v>
      </c>
    </row>
    <row r="132" spans="1:4">
      <c r="A132" s="231">
        <f t="shared" ref="A132:A195" si="11">IF(A131+1&gt;=DATE($N$1+1,1,1),"",A131+1)</f>
        <v>131</v>
      </c>
      <c r="B132" s="230">
        <f t="shared" si="8"/>
        <v>1</v>
      </c>
      <c r="C132" s="232">
        <f t="shared" si="9"/>
        <v>131.25</v>
      </c>
      <c r="D132" s="232">
        <f t="shared" si="10"/>
        <v>131.78125</v>
      </c>
    </row>
    <row r="133" spans="1:4">
      <c r="A133" s="231">
        <f t="shared" si="11"/>
        <v>132</v>
      </c>
      <c r="B133" s="230">
        <f t="shared" si="8"/>
        <v>1</v>
      </c>
      <c r="C133" s="232">
        <f t="shared" si="9"/>
        <v>132.25</v>
      </c>
      <c r="D133" s="232">
        <f t="shared" si="10"/>
        <v>132.78125</v>
      </c>
    </row>
    <row r="134" spans="1:4">
      <c r="A134" s="231">
        <f t="shared" si="11"/>
        <v>133</v>
      </c>
      <c r="B134" s="230">
        <f t="shared" si="8"/>
        <v>1</v>
      </c>
      <c r="C134" s="232">
        <f t="shared" si="9"/>
        <v>133.25</v>
      </c>
      <c r="D134" s="232">
        <f t="shared" si="10"/>
        <v>133.78125</v>
      </c>
    </row>
    <row r="135" spans="1:4">
      <c r="A135" s="231">
        <f t="shared" si="11"/>
        <v>134</v>
      </c>
      <c r="B135" s="230">
        <f t="shared" si="8"/>
        <v>1</v>
      </c>
      <c r="C135" s="232">
        <f t="shared" si="9"/>
        <v>134.25</v>
      </c>
      <c r="D135" s="232">
        <f t="shared" si="10"/>
        <v>134.78125</v>
      </c>
    </row>
    <row r="136" spans="1:4">
      <c r="A136" s="231">
        <f t="shared" si="11"/>
        <v>135</v>
      </c>
      <c r="B136" s="230">
        <f t="shared" si="8"/>
        <v>1</v>
      </c>
      <c r="C136" s="232">
        <f t="shared" si="9"/>
        <v>135.25</v>
      </c>
      <c r="D136" s="232">
        <f t="shared" si="10"/>
        <v>135.78125</v>
      </c>
    </row>
    <row r="137" spans="1:4">
      <c r="A137" s="231">
        <f t="shared" si="11"/>
        <v>136</v>
      </c>
      <c r="B137" s="230">
        <f t="shared" si="8"/>
        <v>1</v>
      </c>
      <c r="C137" s="232">
        <f t="shared" si="9"/>
        <v>136.25</v>
      </c>
      <c r="D137" s="232">
        <f t="shared" si="10"/>
        <v>136.78125</v>
      </c>
    </row>
    <row r="138" spans="1:4">
      <c r="A138" s="231">
        <f t="shared" si="11"/>
        <v>137</v>
      </c>
      <c r="B138" s="230">
        <f t="shared" si="8"/>
        <v>1</v>
      </c>
      <c r="C138" s="232">
        <f t="shared" si="9"/>
        <v>137.25</v>
      </c>
      <c r="D138" s="232">
        <f t="shared" si="10"/>
        <v>137.78125</v>
      </c>
    </row>
    <row r="139" spans="1:4">
      <c r="A139" s="231">
        <f t="shared" si="11"/>
        <v>138</v>
      </c>
      <c r="B139" s="230">
        <f t="shared" si="8"/>
        <v>1</v>
      </c>
      <c r="C139" s="232">
        <f t="shared" si="9"/>
        <v>138.25</v>
      </c>
      <c r="D139" s="232">
        <f t="shared" si="10"/>
        <v>138.78125</v>
      </c>
    </row>
    <row r="140" spans="1:4">
      <c r="A140" s="231">
        <f t="shared" si="11"/>
        <v>139</v>
      </c>
      <c r="B140" s="230">
        <f t="shared" si="8"/>
        <v>1</v>
      </c>
      <c r="C140" s="232">
        <f t="shared" si="9"/>
        <v>139.25</v>
      </c>
      <c r="D140" s="232">
        <f t="shared" si="10"/>
        <v>139.78125</v>
      </c>
    </row>
    <row r="141" spans="1:4">
      <c r="A141" s="231">
        <f t="shared" si="11"/>
        <v>140</v>
      </c>
      <c r="B141" s="230">
        <f t="shared" si="8"/>
        <v>1</v>
      </c>
      <c r="C141" s="232">
        <f t="shared" si="9"/>
        <v>140.25</v>
      </c>
      <c r="D141" s="232">
        <f t="shared" si="10"/>
        <v>140.78125</v>
      </c>
    </row>
    <row r="142" spans="1:4">
      <c r="A142" s="231">
        <f t="shared" si="11"/>
        <v>141</v>
      </c>
      <c r="B142" s="230">
        <f t="shared" si="8"/>
        <v>1</v>
      </c>
      <c r="C142" s="232">
        <f t="shared" si="9"/>
        <v>141.25</v>
      </c>
      <c r="D142" s="232">
        <f t="shared" si="10"/>
        <v>141.78125</v>
      </c>
    </row>
    <row r="143" spans="1:4">
      <c r="A143" s="231">
        <f t="shared" si="11"/>
        <v>142</v>
      </c>
      <c r="B143" s="230">
        <f t="shared" si="8"/>
        <v>1</v>
      </c>
      <c r="C143" s="232">
        <f t="shared" si="9"/>
        <v>142.25</v>
      </c>
      <c r="D143" s="232">
        <f t="shared" si="10"/>
        <v>142.78125</v>
      </c>
    </row>
    <row r="144" spans="1:4">
      <c r="A144" s="231">
        <f t="shared" si="11"/>
        <v>143</v>
      </c>
      <c r="B144" s="230">
        <f t="shared" si="8"/>
        <v>1</v>
      </c>
      <c r="C144" s="232">
        <f t="shared" si="9"/>
        <v>143.25</v>
      </c>
      <c r="D144" s="232">
        <f t="shared" si="10"/>
        <v>143.78125</v>
      </c>
    </row>
    <row r="145" spans="1:4">
      <c r="A145" s="231">
        <f t="shared" si="11"/>
        <v>144</v>
      </c>
      <c r="B145" s="230">
        <f t="shared" si="8"/>
        <v>1</v>
      </c>
      <c r="C145" s="232">
        <f t="shared" si="9"/>
        <v>144.25</v>
      </c>
      <c r="D145" s="232">
        <f t="shared" si="10"/>
        <v>144.78125</v>
      </c>
    </row>
    <row r="146" spans="1:4">
      <c r="A146" s="231">
        <f t="shared" si="11"/>
        <v>145</v>
      </c>
      <c r="B146" s="230">
        <f t="shared" si="8"/>
        <v>1</v>
      </c>
      <c r="C146" s="232">
        <f t="shared" si="9"/>
        <v>145.25</v>
      </c>
      <c r="D146" s="232">
        <f t="shared" si="10"/>
        <v>145.78125</v>
      </c>
    </row>
    <row r="147" spans="1:4">
      <c r="A147" s="231">
        <f t="shared" si="11"/>
        <v>146</v>
      </c>
      <c r="B147" s="230">
        <f t="shared" si="8"/>
        <v>1</v>
      </c>
      <c r="C147" s="232">
        <f t="shared" si="9"/>
        <v>146.25</v>
      </c>
      <c r="D147" s="232">
        <f t="shared" si="10"/>
        <v>146.78125</v>
      </c>
    </row>
    <row r="148" spans="1:4">
      <c r="A148" s="231">
        <f t="shared" si="11"/>
        <v>147</v>
      </c>
      <c r="B148" s="230">
        <f t="shared" si="8"/>
        <v>1</v>
      </c>
      <c r="C148" s="232">
        <f t="shared" si="9"/>
        <v>147.25</v>
      </c>
      <c r="D148" s="232">
        <f t="shared" si="10"/>
        <v>147.78125</v>
      </c>
    </row>
    <row r="149" spans="1:4">
      <c r="A149" s="231">
        <f t="shared" si="11"/>
        <v>148</v>
      </c>
      <c r="B149" s="230">
        <f t="shared" si="8"/>
        <v>1</v>
      </c>
      <c r="C149" s="232">
        <f t="shared" si="9"/>
        <v>148.25</v>
      </c>
      <c r="D149" s="232">
        <f t="shared" si="10"/>
        <v>148.78125</v>
      </c>
    </row>
    <row r="150" spans="1:4">
      <c r="A150" s="231">
        <f t="shared" si="11"/>
        <v>149</v>
      </c>
      <c r="B150" s="230">
        <f t="shared" si="8"/>
        <v>1</v>
      </c>
      <c r="C150" s="232">
        <f t="shared" si="9"/>
        <v>149.25</v>
      </c>
      <c r="D150" s="232">
        <f t="shared" si="10"/>
        <v>149.78125</v>
      </c>
    </row>
    <row r="151" spans="1:4">
      <c r="A151" s="231">
        <f t="shared" si="11"/>
        <v>150</v>
      </c>
      <c r="B151" s="230">
        <f t="shared" si="8"/>
        <v>1</v>
      </c>
      <c r="C151" s="232">
        <f t="shared" si="9"/>
        <v>150.25</v>
      </c>
      <c r="D151" s="232">
        <f t="shared" si="10"/>
        <v>150.78125</v>
      </c>
    </row>
    <row r="152" spans="1:4">
      <c r="A152" s="231">
        <f t="shared" si="11"/>
        <v>151</v>
      </c>
      <c r="B152" s="230">
        <f t="shared" si="8"/>
        <v>1</v>
      </c>
      <c r="C152" s="232">
        <f t="shared" si="9"/>
        <v>151.25</v>
      </c>
      <c r="D152" s="232">
        <f t="shared" si="10"/>
        <v>151.78125</v>
      </c>
    </row>
    <row r="153" spans="1:4">
      <c r="A153" s="231">
        <f t="shared" si="11"/>
        <v>152</v>
      </c>
      <c r="B153" s="230">
        <f t="shared" si="8"/>
        <v>1</v>
      </c>
      <c r="C153" s="232">
        <f t="shared" si="9"/>
        <v>152.25</v>
      </c>
      <c r="D153" s="232">
        <f t="shared" si="10"/>
        <v>152.78125</v>
      </c>
    </row>
    <row r="154" spans="1:4">
      <c r="A154" s="231">
        <f t="shared" si="11"/>
        <v>153</v>
      </c>
      <c r="B154" s="230">
        <f t="shared" si="8"/>
        <v>1</v>
      </c>
      <c r="C154" s="232">
        <f t="shared" si="9"/>
        <v>153.25</v>
      </c>
      <c r="D154" s="232">
        <f t="shared" si="10"/>
        <v>153.78125</v>
      </c>
    </row>
    <row r="155" spans="1:4">
      <c r="A155" s="231">
        <f t="shared" si="11"/>
        <v>154</v>
      </c>
      <c r="B155" s="230">
        <f t="shared" si="8"/>
        <v>1</v>
      </c>
      <c r="C155" s="232">
        <f t="shared" si="9"/>
        <v>154.25</v>
      </c>
      <c r="D155" s="232">
        <f t="shared" si="10"/>
        <v>154.78125</v>
      </c>
    </row>
    <row r="156" spans="1:4">
      <c r="A156" s="231">
        <f t="shared" si="11"/>
        <v>155</v>
      </c>
      <c r="B156" s="230">
        <f t="shared" si="8"/>
        <v>1</v>
      </c>
      <c r="C156" s="232">
        <f t="shared" si="9"/>
        <v>155.25</v>
      </c>
      <c r="D156" s="232">
        <f t="shared" si="10"/>
        <v>155.78125</v>
      </c>
    </row>
    <row r="157" spans="1:4">
      <c r="A157" s="231">
        <f t="shared" si="11"/>
        <v>156</v>
      </c>
      <c r="B157" s="230">
        <f t="shared" si="8"/>
        <v>1</v>
      </c>
      <c r="C157" s="232">
        <f t="shared" si="9"/>
        <v>156.25</v>
      </c>
      <c r="D157" s="232">
        <f t="shared" si="10"/>
        <v>156.78125</v>
      </c>
    </row>
    <row r="158" spans="1:4">
      <c r="A158" s="231">
        <f t="shared" si="11"/>
        <v>157</v>
      </c>
      <c r="B158" s="230">
        <f t="shared" si="8"/>
        <v>1</v>
      </c>
      <c r="C158" s="232">
        <f t="shared" si="9"/>
        <v>157.25</v>
      </c>
      <c r="D158" s="232">
        <f t="shared" si="10"/>
        <v>157.78125</v>
      </c>
    </row>
    <row r="159" spans="1:4">
      <c r="A159" s="231">
        <f t="shared" si="11"/>
        <v>158</v>
      </c>
      <c r="B159" s="230">
        <f t="shared" si="8"/>
        <v>1</v>
      </c>
      <c r="C159" s="232">
        <f t="shared" si="9"/>
        <v>158.25</v>
      </c>
      <c r="D159" s="232">
        <f t="shared" si="10"/>
        <v>158.78125</v>
      </c>
    </row>
    <row r="160" spans="1:4">
      <c r="A160" s="231">
        <f t="shared" si="11"/>
        <v>159</v>
      </c>
      <c r="B160" s="230">
        <f t="shared" si="8"/>
        <v>1</v>
      </c>
      <c r="C160" s="232">
        <f t="shared" si="9"/>
        <v>159.25</v>
      </c>
      <c r="D160" s="232">
        <f t="shared" si="10"/>
        <v>159.78125</v>
      </c>
    </row>
    <row r="161" spans="1:4">
      <c r="A161" s="231">
        <f t="shared" si="11"/>
        <v>160</v>
      </c>
      <c r="B161" s="230">
        <f t="shared" si="8"/>
        <v>1</v>
      </c>
      <c r="C161" s="232">
        <f t="shared" si="9"/>
        <v>160.25</v>
      </c>
      <c r="D161" s="232">
        <f t="shared" si="10"/>
        <v>160.78125</v>
      </c>
    </row>
    <row r="162" spans="1:4">
      <c r="A162" s="231">
        <f t="shared" si="11"/>
        <v>161</v>
      </c>
      <c r="B162" s="230">
        <f t="shared" si="8"/>
        <v>1</v>
      </c>
      <c r="C162" s="232">
        <f t="shared" si="9"/>
        <v>161.25</v>
      </c>
      <c r="D162" s="232">
        <f t="shared" si="10"/>
        <v>161.78125</v>
      </c>
    </row>
    <row r="163" spans="1:4">
      <c r="A163" s="231">
        <f t="shared" si="11"/>
        <v>162</v>
      </c>
      <c r="B163" s="230">
        <f t="shared" si="8"/>
        <v>1</v>
      </c>
      <c r="C163" s="232">
        <f t="shared" si="9"/>
        <v>162.25</v>
      </c>
      <c r="D163" s="232">
        <f t="shared" si="10"/>
        <v>162.78125</v>
      </c>
    </row>
    <row r="164" spans="1:4">
      <c r="A164" s="231">
        <f t="shared" si="11"/>
        <v>163</v>
      </c>
      <c r="B164" s="230">
        <f t="shared" si="8"/>
        <v>1</v>
      </c>
      <c r="C164" s="232">
        <f t="shared" si="9"/>
        <v>163.25</v>
      </c>
      <c r="D164" s="232">
        <f t="shared" si="10"/>
        <v>163.78125</v>
      </c>
    </row>
    <row r="165" spans="1:4">
      <c r="A165" s="231">
        <f t="shared" si="11"/>
        <v>164</v>
      </c>
      <c r="B165" s="230">
        <f t="shared" si="8"/>
        <v>1</v>
      </c>
      <c r="C165" s="232">
        <f t="shared" si="9"/>
        <v>164.25</v>
      </c>
      <c r="D165" s="232">
        <f t="shared" si="10"/>
        <v>164.78125</v>
      </c>
    </row>
    <row r="166" spans="1:4">
      <c r="A166" s="231">
        <f t="shared" si="11"/>
        <v>165</v>
      </c>
      <c r="B166" s="230">
        <f t="shared" si="8"/>
        <v>1</v>
      </c>
      <c r="C166" s="232">
        <f t="shared" si="9"/>
        <v>165.25</v>
      </c>
      <c r="D166" s="232">
        <f t="shared" si="10"/>
        <v>165.78125</v>
      </c>
    </row>
    <row r="167" spans="1:4">
      <c r="A167" s="231">
        <f t="shared" si="11"/>
        <v>166</v>
      </c>
      <c r="B167" s="230">
        <f t="shared" si="8"/>
        <v>1</v>
      </c>
      <c r="C167" s="232">
        <f t="shared" si="9"/>
        <v>166.25</v>
      </c>
      <c r="D167" s="232">
        <f t="shared" si="10"/>
        <v>166.78125</v>
      </c>
    </row>
    <row r="168" spans="1:4">
      <c r="A168" s="231">
        <f t="shared" si="11"/>
        <v>167</v>
      </c>
      <c r="B168" s="230">
        <f t="shared" si="8"/>
        <v>1</v>
      </c>
      <c r="C168" s="232">
        <f t="shared" si="9"/>
        <v>167.25</v>
      </c>
      <c r="D168" s="232">
        <f t="shared" si="10"/>
        <v>167.78125</v>
      </c>
    </row>
    <row r="169" spans="1:4">
      <c r="A169" s="231">
        <f t="shared" si="11"/>
        <v>168</v>
      </c>
      <c r="B169" s="230">
        <f t="shared" si="8"/>
        <v>1</v>
      </c>
      <c r="C169" s="232">
        <f t="shared" si="9"/>
        <v>168.25</v>
      </c>
      <c r="D169" s="232">
        <f t="shared" si="10"/>
        <v>168.78125</v>
      </c>
    </row>
    <row r="170" spans="1:4">
      <c r="A170" s="231">
        <f t="shared" si="11"/>
        <v>169</v>
      </c>
      <c r="B170" s="230">
        <f t="shared" si="8"/>
        <v>1</v>
      </c>
      <c r="C170" s="232">
        <f t="shared" si="9"/>
        <v>169.25</v>
      </c>
      <c r="D170" s="232">
        <f t="shared" si="10"/>
        <v>169.78125</v>
      </c>
    </row>
    <row r="171" spans="1:4">
      <c r="A171" s="231">
        <f t="shared" si="11"/>
        <v>170</v>
      </c>
      <c r="B171" s="230">
        <f t="shared" si="8"/>
        <v>1</v>
      </c>
      <c r="C171" s="232">
        <f t="shared" si="9"/>
        <v>170.25</v>
      </c>
      <c r="D171" s="232">
        <f t="shared" si="10"/>
        <v>170.78125</v>
      </c>
    </row>
    <row r="172" spans="1:4">
      <c r="A172" s="231">
        <f t="shared" si="11"/>
        <v>171</v>
      </c>
      <c r="B172" s="230">
        <f t="shared" si="8"/>
        <v>1</v>
      </c>
      <c r="C172" s="232">
        <f t="shared" si="9"/>
        <v>171.25</v>
      </c>
      <c r="D172" s="232">
        <f t="shared" si="10"/>
        <v>171.78125</v>
      </c>
    </row>
    <row r="173" spans="1:4">
      <c r="A173" s="231">
        <f t="shared" si="11"/>
        <v>172</v>
      </c>
      <c r="B173" s="230">
        <f t="shared" si="8"/>
        <v>1</v>
      </c>
      <c r="C173" s="232">
        <f t="shared" si="9"/>
        <v>172.25</v>
      </c>
      <c r="D173" s="232">
        <f t="shared" si="10"/>
        <v>172.78125</v>
      </c>
    </row>
    <row r="174" spans="1:4">
      <c r="A174" s="231">
        <f t="shared" si="11"/>
        <v>173</v>
      </c>
      <c r="B174" s="230">
        <f t="shared" si="8"/>
        <v>1</v>
      </c>
      <c r="C174" s="232">
        <f t="shared" si="9"/>
        <v>173.25</v>
      </c>
      <c r="D174" s="232">
        <f t="shared" si="10"/>
        <v>173.78125</v>
      </c>
    </row>
    <row r="175" spans="1:4">
      <c r="A175" s="231">
        <f t="shared" si="11"/>
        <v>174</v>
      </c>
      <c r="B175" s="230">
        <f t="shared" si="8"/>
        <v>1</v>
      </c>
      <c r="C175" s="232">
        <f t="shared" si="9"/>
        <v>174.25</v>
      </c>
      <c r="D175" s="232">
        <f t="shared" si="10"/>
        <v>174.78125</v>
      </c>
    </row>
    <row r="176" spans="1:4">
      <c r="A176" s="231">
        <f t="shared" si="11"/>
        <v>175</v>
      </c>
      <c r="B176" s="230">
        <f t="shared" si="8"/>
        <v>1</v>
      </c>
      <c r="C176" s="232">
        <f t="shared" si="9"/>
        <v>175.25</v>
      </c>
      <c r="D176" s="232">
        <f t="shared" si="10"/>
        <v>175.78125</v>
      </c>
    </row>
    <row r="177" spans="1:4">
      <c r="A177" s="231">
        <f t="shared" si="11"/>
        <v>176</v>
      </c>
      <c r="B177" s="230">
        <f t="shared" si="8"/>
        <v>1</v>
      </c>
      <c r="C177" s="232">
        <f t="shared" si="9"/>
        <v>176.25</v>
      </c>
      <c r="D177" s="232">
        <f t="shared" si="10"/>
        <v>176.78125</v>
      </c>
    </row>
    <row r="178" spans="1:4">
      <c r="A178" s="231">
        <f t="shared" si="11"/>
        <v>177</v>
      </c>
      <c r="B178" s="230">
        <f t="shared" si="8"/>
        <v>1</v>
      </c>
      <c r="C178" s="232">
        <f t="shared" si="9"/>
        <v>177.25</v>
      </c>
      <c r="D178" s="232">
        <f t="shared" si="10"/>
        <v>177.78125</v>
      </c>
    </row>
    <row r="179" spans="1:4">
      <c r="A179" s="231">
        <f t="shared" si="11"/>
        <v>178</v>
      </c>
      <c r="B179" s="230">
        <f t="shared" si="8"/>
        <v>1</v>
      </c>
      <c r="C179" s="232">
        <f t="shared" si="9"/>
        <v>178.25</v>
      </c>
      <c r="D179" s="232">
        <f t="shared" si="10"/>
        <v>178.78125</v>
      </c>
    </row>
    <row r="180" spans="1:4">
      <c r="A180" s="231">
        <f t="shared" si="11"/>
        <v>179</v>
      </c>
      <c r="B180" s="230">
        <f t="shared" si="8"/>
        <v>1</v>
      </c>
      <c r="C180" s="232">
        <f t="shared" si="9"/>
        <v>179.25</v>
      </c>
      <c r="D180" s="232">
        <f t="shared" si="10"/>
        <v>179.78125</v>
      </c>
    </row>
    <row r="181" spans="1:4">
      <c r="A181" s="231">
        <f t="shared" si="11"/>
        <v>180</v>
      </c>
      <c r="B181" s="230">
        <f t="shared" si="8"/>
        <v>1</v>
      </c>
      <c r="C181" s="232">
        <f t="shared" si="9"/>
        <v>180.25</v>
      </c>
      <c r="D181" s="232">
        <f t="shared" si="10"/>
        <v>180.78125</v>
      </c>
    </row>
    <row r="182" spans="1:4">
      <c r="A182" s="231">
        <f t="shared" si="11"/>
        <v>181</v>
      </c>
      <c r="B182" s="230">
        <f t="shared" si="8"/>
        <v>1</v>
      </c>
      <c r="C182" s="232">
        <f t="shared" si="9"/>
        <v>181.25</v>
      </c>
      <c r="D182" s="232">
        <f t="shared" si="10"/>
        <v>181.78125</v>
      </c>
    </row>
    <row r="183" spans="1:4">
      <c r="A183" s="231">
        <f t="shared" si="11"/>
        <v>182</v>
      </c>
      <c r="B183" s="230">
        <f t="shared" si="8"/>
        <v>1</v>
      </c>
      <c r="C183" s="232">
        <f t="shared" si="9"/>
        <v>182.25</v>
      </c>
      <c r="D183" s="232">
        <f t="shared" si="10"/>
        <v>182.78125</v>
      </c>
    </row>
    <row r="184" spans="1:4">
      <c r="A184" s="231">
        <f t="shared" si="11"/>
        <v>183</v>
      </c>
      <c r="B184" s="230">
        <f t="shared" si="8"/>
        <v>1</v>
      </c>
      <c r="C184" s="232">
        <f t="shared" si="9"/>
        <v>183.25</v>
      </c>
      <c r="D184" s="232">
        <f t="shared" si="10"/>
        <v>183.78125</v>
      </c>
    </row>
    <row r="185" spans="1:4">
      <c r="A185" s="231">
        <f t="shared" si="11"/>
        <v>184</v>
      </c>
      <c r="B185" s="230">
        <f t="shared" si="8"/>
        <v>1</v>
      </c>
      <c r="C185" s="232">
        <f t="shared" si="9"/>
        <v>184.25</v>
      </c>
      <c r="D185" s="232">
        <f t="shared" si="10"/>
        <v>184.78125</v>
      </c>
    </row>
    <row r="186" spans="1:4">
      <c r="A186" s="231">
        <f t="shared" si="11"/>
        <v>185</v>
      </c>
      <c r="B186" s="230">
        <f t="shared" si="8"/>
        <v>1</v>
      </c>
      <c r="C186" s="232">
        <f t="shared" si="9"/>
        <v>185.25</v>
      </c>
      <c r="D186" s="232">
        <f t="shared" si="10"/>
        <v>185.78125</v>
      </c>
    </row>
    <row r="187" spans="1:4">
      <c r="A187" s="231">
        <f t="shared" si="11"/>
        <v>186</v>
      </c>
      <c r="B187" s="230">
        <f t="shared" si="8"/>
        <v>1</v>
      </c>
      <c r="C187" s="232">
        <f t="shared" si="9"/>
        <v>186.25</v>
      </c>
      <c r="D187" s="232">
        <f t="shared" si="10"/>
        <v>186.78125</v>
      </c>
    </row>
    <row r="188" spans="1:4">
      <c r="A188" s="231">
        <f t="shared" si="11"/>
        <v>187</v>
      </c>
      <c r="B188" s="230">
        <f t="shared" si="8"/>
        <v>1</v>
      </c>
      <c r="C188" s="232">
        <f t="shared" si="9"/>
        <v>187.25</v>
      </c>
      <c r="D188" s="232">
        <f t="shared" si="10"/>
        <v>187.78125</v>
      </c>
    </row>
    <row r="189" spans="1:4">
      <c r="A189" s="231">
        <f t="shared" si="11"/>
        <v>188</v>
      </c>
      <c r="B189" s="230">
        <f t="shared" si="8"/>
        <v>1</v>
      </c>
      <c r="C189" s="232">
        <f t="shared" si="9"/>
        <v>188.25</v>
      </c>
      <c r="D189" s="232">
        <f t="shared" si="10"/>
        <v>188.78125</v>
      </c>
    </row>
    <row r="190" spans="1:4">
      <c r="A190" s="231">
        <f t="shared" si="11"/>
        <v>189</v>
      </c>
      <c r="B190" s="230">
        <f t="shared" si="8"/>
        <v>1</v>
      </c>
      <c r="C190" s="232">
        <f t="shared" si="9"/>
        <v>189.25</v>
      </c>
      <c r="D190" s="232">
        <f t="shared" si="10"/>
        <v>189.78125</v>
      </c>
    </row>
    <row r="191" spans="1:4">
      <c r="A191" s="231">
        <f t="shared" si="11"/>
        <v>190</v>
      </c>
      <c r="B191" s="230">
        <f t="shared" si="8"/>
        <v>1</v>
      </c>
      <c r="C191" s="232">
        <f t="shared" si="9"/>
        <v>190.25</v>
      </c>
      <c r="D191" s="232">
        <f t="shared" si="10"/>
        <v>190.78125</v>
      </c>
    </row>
    <row r="192" spans="1:4">
      <c r="A192" s="231">
        <f t="shared" si="11"/>
        <v>191</v>
      </c>
      <c r="B192" s="230">
        <f t="shared" si="8"/>
        <v>1</v>
      </c>
      <c r="C192" s="232">
        <f t="shared" si="9"/>
        <v>191.25</v>
      </c>
      <c r="D192" s="232">
        <f t="shared" si="10"/>
        <v>191.78125</v>
      </c>
    </row>
    <row r="193" spans="1:4">
      <c r="A193" s="231">
        <f t="shared" si="11"/>
        <v>192</v>
      </c>
      <c r="B193" s="230">
        <f t="shared" si="8"/>
        <v>1</v>
      </c>
      <c r="C193" s="232">
        <f t="shared" si="9"/>
        <v>192.25</v>
      </c>
      <c r="D193" s="232">
        <f t="shared" si="10"/>
        <v>192.78125</v>
      </c>
    </row>
    <row r="194" spans="1:4">
      <c r="A194" s="231">
        <f t="shared" si="11"/>
        <v>193</v>
      </c>
      <c r="B194" s="230">
        <f t="shared" si="8"/>
        <v>1</v>
      </c>
      <c r="C194" s="232">
        <f t="shared" si="9"/>
        <v>193.25</v>
      </c>
      <c r="D194" s="232">
        <f t="shared" si="10"/>
        <v>193.78125</v>
      </c>
    </row>
    <row r="195" spans="1:4">
      <c r="A195" s="231">
        <f t="shared" si="11"/>
        <v>194</v>
      </c>
      <c r="B195" s="230">
        <f t="shared" ref="B195:B258" si="12">IF($O$3&lt;=A195,IF(A195&lt;=$P$3,1,2),2)</f>
        <v>1</v>
      </c>
      <c r="C195" s="232">
        <f t="shared" ref="C195:C258" si="13">IF(B195=1,A195+$R$3,A195+$R$4)</f>
        <v>194.25</v>
      </c>
      <c r="D195" s="232">
        <f t="shared" ref="D195:D258" si="14">IF(B195=1,A195+$S$3,A195+$S$4)</f>
        <v>194.78125</v>
      </c>
    </row>
    <row r="196" spans="1:4">
      <c r="A196" s="231">
        <f t="shared" ref="A196:A259" si="15">IF(A195+1&gt;=DATE($N$1+1,1,1),"",A195+1)</f>
        <v>195</v>
      </c>
      <c r="B196" s="230">
        <f t="shared" si="12"/>
        <v>1</v>
      </c>
      <c r="C196" s="232">
        <f t="shared" si="13"/>
        <v>195.25</v>
      </c>
      <c r="D196" s="232">
        <f t="shared" si="14"/>
        <v>195.78125</v>
      </c>
    </row>
    <row r="197" spans="1:4">
      <c r="A197" s="231">
        <f t="shared" si="15"/>
        <v>196</v>
      </c>
      <c r="B197" s="230">
        <f t="shared" si="12"/>
        <v>1</v>
      </c>
      <c r="C197" s="232">
        <f t="shared" si="13"/>
        <v>196.25</v>
      </c>
      <c r="D197" s="232">
        <f t="shared" si="14"/>
        <v>196.78125</v>
      </c>
    </row>
    <row r="198" spans="1:4">
      <c r="A198" s="231">
        <f t="shared" si="15"/>
        <v>197</v>
      </c>
      <c r="B198" s="230">
        <f t="shared" si="12"/>
        <v>1</v>
      </c>
      <c r="C198" s="232">
        <f t="shared" si="13"/>
        <v>197.25</v>
      </c>
      <c r="D198" s="232">
        <f t="shared" si="14"/>
        <v>197.78125</v>
      </c>
    </row>
    <row r="199" spans="1:4">
      <c r="A199" s="231">
        <f t="shared" si="15"/>
        <v>198</v>
      </c>
      <c r="B199" s="230">
        <f t="shared" si="12"/>
        <v>1</v>
      </c>
      <c r="C199" s="232">
        <f t="shared" si="13"/>
        <v>198.25</v>
      </c>
      <c r="D199" s="232">
        <f t="shared" si="14"/>
        <v>198.78125</v>
      </c>
    </row>
    <row r="200" spans="1:4">
      <c r="A200" s="231">
        <f t="shared" si="15"/>
        <v>199</v>
      </c>
      <c r="B200" s="230">
        <f t="shared" si="12"/>
        <v>1</v>
      </c>
      <c r="C200" s="232">
        <f t="shared" si="13"/>
        <v>199.25</v>
      </c>
      <c r="D200" s="232">
        <f t="shared" si="14"/>
        <v>199.78125</v>
      </c>
    </row>
    <row r="201" spans="1:4">
      <c r="A201" s="231">
        <f t="shared" si="15"/>
        <v>200</v>
      </c>
      <c r="B201" s="230">
        <f t="shared" si="12"/>
        <v>1</v>
      </c>
      <c r="C201" s="232">
        <f t="shared" si="13"/>
        <v>200.25</v>
      </c>
      <c r="D201" s="232">
        <f t="shared" si="14"/>
        <v>200.78125</v>
      </c>
    </row>
    <row r="202" spans="1:4">
      <c r="A202" s="231">
        <f t="shared" si="15"/>
        <v>201</v>
      </c>
      <c r="B202" s="230">
        <f t="shared" si="12"/>
        <v>1</v>
      </c>
      <c r="C202" s="232">
        <f t="shared" si="13"/>
        <v>201.25</v>
      </c>
      <c r="D202" s="232">
        <f t="shared" si="14"/>
        <v>201.78125</v>
      </c>
    </row>
    <row r="203" spans="1:4">
      <c r="A203" s="231">
        <f t="shared" si="15"/>
        <v>202</v>
      </c>
      <c r="B203" s="230">
        <f t="shared" si="12"/>
        <v>1</v>
      </c>
      <c r="C203" s="232">
        <f t="shared" si="13"/>
        <v>202.25</v>
      </c>
      <c r="D203" s="232">
        <f t="shared" si="14"/>
        <v>202.78125</v>
      </c>
    </row>
    <row r="204" spans="1:4">
      <c r="A204" s="231">
        <f t="shared" si="15"/>
        <v>203</v>
      </c>
      <c r="B204" s="230">
        <f t="shared" si="12"/>
        <v>1</v>
      </c>
      <c r="C204" s="232">
        <f t="shared" si="13"/>
        <v>203.25</v>
      </c>
      <c r="D204" s="232">
        <f t="shared" si="14"/>
        <v>203.78125</v>
      </c>
    </row>
    <row r="205" spans="1:4">
      <c r="A205" s="231">
        <f t="shared" si="15"/>
        <v>204</v>
      </c>
      <c r="B205" s="230">
        <f t="shared" si="12"/>
        <v>1</v>
      </c>
      <c r="C205" s="232">
        <f t="shared" si="13"/>
        <v>204.25</v>
      </c>
      <c r="D205" s="232">
        <f t="shared" si="14"/>
        <v>204.78125</v>
      </c>
    </row>
    <row r="206" spans="1:4">
      <c r="A206" s="231">
        <f t="shared" si="15"/>
        <v>205</v>
      </c>
      <c r="B206" s="230">
        <f t="shared" si="12"/>
        <v>1</v>
      </c>
      <c r="C206" s="232">
        <f t="shared" si="13"/>
        <v>205.25</v>
      </c>
      <c r="D206" s="232">
        <f t="shared" si="14"/>
        <v>205.78125</v>
      </c>
    </row>
    <row r="207" spans="1:4">
      <c r="A207" s="231">
        <f t="shared" si="15"/>
        <v>206</v>
      </c>
      <c r="B207" s="230">
        <f t="shared" si="12"/>
        <v>1</v>
      </c>
      <c r="C207" s="232">
        <f t="shared" si="13"/>
        <v>206.25</v>
      </c>
      <c r="D207" s="232">
        <f t="shared" si="14"/>
        <v>206.78125</v>
      </c>
    </row>
    <row r="208" spans="1:4">
      <c r="A208" s="231">
        <f t="shared" si="15"/>
        <v>207</v>
      </c>
      <c r="B208" s="230">
        <f t="shared" si="12"/>
        <v>1</v>
      </c>
      <c r="C208" s="232">
        <f t="shared" si="13"/>
        <v>207.25</v>
      </c>
      <c r="D208" s="232">
        <f t="shared" si="14"/>
        <v>207.78125</v>
      </c>
    </row>
    <row r="209" spans="1:4">
      <c r="A209" s="231">
        <f t="shared" si="15"/>
        <v>208</v>
      </c>
      <c r="B209" s="230">
        <f t="shared" si="12"/>
        <v>1</v>
      </c>
      <c r="C209" s="232">
        <f t="shared" si="13"/>
        <v>208.25</v>
      </c>
      <c r="D209" s="232">
        <f t="shared" si="14"/>
        <v>208.78125</v>
      </c>
    </row>
    <row r="210" spans="1:4">
      <c r="A210" s="231">
        <f t="shared" si="15"/>
        <v>209</v>
      </c>
      <c r="B210" s="230">
        <f t="shared" si="12"/>
        <v>1</v>
      </c>
      <c r="C210" s="232">
        <f t="shared" si="13"/>
        <v>209.25</v>
      </c>
      <c r="D210" s="232">
        <f t="shared" si="14"/>
        <v>209.78125</v>
      </c>
    </row>
    <row r="211" spans="1:4">
      <c r="A211" s="231">
        <f t="shared" si="15"/>
        <v>210</v>
      </c>
      <c r="B211" s="230">
        <f t="shared" si="12"/>
        <v>1</v>
      </c>
      <c r="C211" s="232">
        <f t="shared" si="13"/>
        <v>210.25</v>
      </c>
      <c r="D211" s="232">
        <f t="shared" si="14"/>
        <v>210.78125</v>
      </c>
    </row>
    <row r="212" spans="1:4">
      <c r="A212" s="231">
        <f t="shared" si="15"/>
        <v>211</v>
      </c>
      <c r="B212" s="230">
        <f t="shared" si="12"/>
        <v>1</v>
      </c>
      <c r="C212" s="232">
        <f t="shared" si="13"/>
        <v>211.25</v>
      </c>
      <c r="D212" s="232">
        <f t="shared" si="14"/>
        <v>211.78125</v>
      </c>
    </row>
    <row r="213" spans="1:4">
      <c r="A213" s="231">
        <f t="shared" si="15"/>
        <v>212</v>
      </c>
      <c r="B213" s="230">
        <f t="shared" si="12"/>
        <v>1</v>
      </c>
      <c r="C213" s="232">
        <f t="shared" si="13"/>
        <v>212.25</v>
      </c>
      <c r="D213" s="232">
        <f t="shared" si="14"/>
        <v>212.78125</v>
      </c>
    </row>
    <row r="214" spans="1:4">
      <c r="A214" s="231">
        <f t="shared" si="15"/>
        <v>213</v>
      </c>
      <c r="B214" s="230">
        <f t="shared" si="12"/>
        <v>1</v>
      </c>
      <c r="C214" s="232">
        <f t="shared" si="13"/>
        <v>213.25</v>
      </c>
      <c r="D214" s="232">
        <f t="shared" si="14"/>
        <v>213.78125</v>
      </c>
    </row>
    <row r="215" spans="1:4">
      <c r="A215" s="231">
        <f t="shared" si="15"/>
        <v>214</v>
      </c>
      <c r="B215" s="230">
        <f t="shared" si="12"/>
        <v>1</v>
      </c>
      <c r="C215" s="232">
        <f t="shared" si="13"/>
        <v>214.25</v>
      </c>
      <c r="D215" s="232">
        <f t="shared" si="14"/>
        <v>214.78125</v>
      </c>
    </row>
    <row r="216" spans="1:4">
      <c r="A216" s="231">
        <f t="shared" si="15"/>
        <v>215</v>
      </c>
      <c r="B216" s="230">
        <f t="shared" si="12"/>
        <v>1</v>
      </c>
      <c r="C216" s="232">
        <f t="shared" si="13"/>
        <v>215.25</v>
      </c>
      <c r="D216" s="232">
        <f t="shared" si="14"/>
        <v>215.78125</v>
      </c>
    </row>
    <row r="217" spans="1:4">
      <c r="A217" s="231">
        <f t="shared" si="15"/>
        <v>216</v>
      </c>
      <c r="B217" s="230">
        <f t="shared" si="12"/>
        <v>1</v>
      </c>
      <c r="C217" s="232">
        <f t="shared" si="13"/>
        <v>216.25</v>
      </c>
      <c r="D217" s="232">
        <f t="shared" si="14"/>
        <v>216.78125</v>
      </c>
    </row>
    <row r="218" spans="1:4">
      <c r="A218" s="231">
        <f t="shared" si="15"/>
        <v>217</v>
      </c>
      <c r="B218" s="230">
        <f t="shared" si="12"/>
        <v>1</v>
      </c>
      <c r="C218" s="232">
        <f t="shared" si="13"/>
        <v>217.25</v>
      </c>
      <c r="D218" s="232">
        <f t="shared" si="14"/>
        <v>217.78125</v>
      </c>
    </row>
    <row r="219" spans="1:4">
      <c r="A219" s="231">
        <f t="shared" si="15"/>
        <v>218</v>
      </c>
      <c r="B219" s="230">
        <f t="shared" si="12"/>
        <v>1</v>
      </c>
      <c r="C219" s="232">
        <f t="shared" si="13"/>
        <v>218.25</v>
      </c>
      <c r="D219" s="232">
        <f t="shared" si="14"/>
        <v>218.78125</v>
      </c>
    </row>
    <row r="220" spans="1:4">
      <c r="A220" s="231">
        <f t="shared" si="15"/>
        <v>219</v>
      </c>
      <c r="B220" s="230">
        <f t="shared" si="12"/>
        <v>1</v>
      </c>
      <c r="C220" s="232">
        <f t="shared" si="13"/>
        <v>219.25</v>
      </c>
      <c r="D220" s="232">
        <f t="shared" si="14"/>
        <v>219.78125</v>
      </c>
    </row>
    <row r="221" spans="1:4">
      <c r="A221" s="231">
        <f t="shared" si="15"/>
        <v>220</v>
      </c>
      <c r="B221" s="230">
        <f t="shared" si="12"/>
        <v>1</v>
      </c>
      <c r="C221" s="232">
        <f t="shared" si="13"/>
        <v>220.25</v>
      </c>
      <c r="D221" s="232">
        <f t="shared" si="14"/>
        <v>220.78125</v>
      </c>
    </row>
    <row r="222" spans="1:4">
      <c r="A222" s="231">
        <f t="shared" si="15"/>
        <v>221</v>
      </c>
      <c r="B222" s="230">
        <f t="shared" si="12"/>
        <v>1</v>
      </c>
      <c r="C222" s="232">
        <f t="shared" si="13"/>
        <v>221.25</v>
      </c>
      <c r="D222" s="232">
        <f t="shared" si="14"/>
        <v>221.78125</v>
      </c>
    </row>
    <row r="223" spans="1:4">
      <c r="A223" s="231">
        <f t="shared" si="15"/>
        <v>222</v>
      </c>
      <c r="B223" s="230">
        <f t="shared" si="12"/>
        <v>1</v>
      </c>
      <c r="C223" s="232">
        <f t="shared" si="13"/>
        <v>222.25</v>
      </c>
      <c r="D223" s="232">
        <f t="shared" si="14"/>
        <v>222.78125</v>
      </c>
    </row>
    <row r="224" spans="1:4">
      <c r="A224" s="231">
        <f t="shared" si="15"/>
        <v>223</v>
      </c>
      <c r="B224" s="230">
        <f t="shared" si="12"/>
        <v>1</v>
      </c>
      <c r="C224" s="232">
        <f t="shared" si="13"/>
        <v>223.25</v>
      </c>
      <c r="D224" s="232">
        <f t="shared" si="14"/>
        <v>223.78125</v>
      </c>
    </row>
    <row r="225" spans="1:4">
      <c r="A225" s="231">
        <f t="shared" si="15"/>
        <v>224</v>
      </c>
      <c r="B225" s="230">
        <f t="shared" si="12"/>
        <v>1</v>
      </c>
      <c r="C225" s="232">
        <f t="shared" si="13"/>
        <v>224.25</v>
      </c>
      <c r="D225" s="232">
        <f t="shared" si="14"/>
        <v>224.78125</v>
      </c>
    </row>
    <row r="226" spans="1:4">
      <c r="A226" s="231">
        <f t="shared" si="15"/>
        <v>225</v>
      </c>
      <c r="B226" s="230">
        <f t="shared" si="12"/>
        <v>1</v>
      </c>
      <c r="C226" s="232">
        <f t="shared" si="13"/>
        <v>225.25</v>
      </c>
      <c r="D226" s="232">
        <f t="shared" si="14"/>
        <v>225.78125</v>
      </c>
    </row>
    <row r="227" spans="1:4">
      <c r="A227" s="231">
        <f t="shared" si="15"/>
        <v>226</v>
      </c>
      <c r="B227" s="230">
        <f t="shared" si="12"/>
        <v>1</v>
      </c>
      <c r="C227" s="232">
        <f t="shared" si="13"/>
        <v>226.25</v>
      </c>
      <c r="D227" s="232">
        <f t="shared" si="14"/>
        <v>226.78125</v>
      </c>
    </row>
    <row r="228" spans="1:4">
      <c r="A228" s="231">
        <f t="shared" si="15"/>
        <v>227</v>
      </c>
      <c r="B228" s="230">
        <f t="shared" si="12"/>
        <v>1</v>
      </c>
      <c r="C228" s="232">
        <f t="shared" si="13"/>
        <v>227.25</v>
      </c>
      <c r="D228" s="232">
        <f t="shared" si="14"/>
        <v>227.78125</v>
      </c>
    </row>
    <row r="229" spans="1:4">
      <c r="A229" s="231">
        <f t="shared" si="15"/>
        <v>228</v>
      </c>
      <c r="B229" s="230">
        <f t="shared" si="12"/>
        <v>1</v>
      </c>
      <c r="C229" s="232">
        <f t="shared" si="13"/>
        <v>228.25</v>
      </c>
      <c r="D229" s="232">
        <f t="shared" si="14"/>
        <v>228.78125</v>
      </c>
    </row>
    <row r="230" spans="1:4">
      <c r="A230" s="231">
        <f t="shared" si="15"/>
        <v>229</v>
      </c>
      <c r="B230" s="230">
        <f t="shared" si="12"/>
        <v>1</v>
      </c>
      <c r="C230" s="232">
        <f t="shared" si="13"/>
        <v>229.25</v>
      </c>
      <c r="D230" s="232">
        <f t="shared" si="14"/>
        <v>229.78125</v>
      </c>
    </row>
    <row r="231" spans="1:4">
      <c r="A231" s="231">
        <f t="shared" si="15"/>
        <v>230</v>
      </c>
      <c r="B231" s="230">
        <f t="shared" si="12"/>
        <v>1</v>
      </c>
      <c r="C231" s="232">
        <f t="shared" si="13"/>
        <v>230.25</v>
      </c>
      <c r="D231" s="232">
        <f t="shared" si="14"/>
        <v>230.78125</v>
      </c>
    </row>
    <row r="232" spans="1:4">
      <c r="A232" s="231">
        <f t="shared" si="15"/>
        <v>231</v>
      </c>
      <c r="B232" s="230">
        <f t="shared" si="12"/>
        <v>1</v>
      </c>
      <c r="C232" s="232">
        <f t="shared" si="13"/>
        <v>231.25</v>
      </c>
      <c r="D232" s="232">
        <f t="shared" si="14"/>
        <v>231.78125</v>
      </c>
    </row>
    <row r="233" spans="1:4">
      <c r="A233" s="231">
        <f t="shared" si="15"/>
        <v>232</v>
      </c>
      <c r="B233" s="230">
        <f t="shared" si="12"/>
        <v>1</v>
      </c>
      <c r="C233" s="232">
        <f t="shared" si="13"/>
        <v>232.25</v>
      </c>
      <c r="D233" s="232">
        <f t="shared" si="14"/>
        <v>232.78125</v>
      </c>
    </row>
    <row r="234" spans="1:4">
      <c r="A234" s="231">
        <f t="shared" si="15"/>
        <v>233</v>
      </c>
      <c r="B234" s="230">
        <f t="shared" si="12"/>
        <v>1</v>
      </c>
      <c r="C234" s="232">
        <f t="shared" si="13"/>
        <v>233.25</v>
      </c>
      <c r="D234" s="232">
        <f t="shared" si="14"/>
        <v>233.78125</v>
      </c>
    </row>
    <row r="235" spans="1:4">
      <c r="A235" s="231">
        <f t="shared" si="15"/>
        <v>234</v>
      </c>
      <c r="B235" s="230">
        <f t="shared" si="12"/>
        <v>1</v>
      </c>
      <c r="C235" s="232">
        <f t="shared" si="13"/>
        <v>234.25</v>
      </c>
      <c r="D235" s="232">
        <f t="shared" si="14"/>
        <v>234.78125</v>
      </c>
    </row>
    <row r="236" spans="1:4">
      <c r="A236" s="231">
        <f t="shared" si="15"/>
        <v>235</v>
      </c>
      <c r="B236" s="230">
        <f t="shared" si="12"/>
        <v>1</v>
      </c>
      <c r="C236" s="232">
        <f t="shared" si="13"/>
        <v>235.25</v>
      </c>
      <c r="D236" s="232">
        <f t="shared" si="14"/>
        <v>235.78125</v>
      </c>
    </row>
    <row r="237" spans="1:4">
      <c r="A237" s="231">
        <f t="shared" si="15"/>
        <v>236</v>
      </c>
      <c r="B237" s="230">
        <f t="shared" si="12"/>
        <v>1</v>
      </c>
      <c r="C237" s="232">
        <f t="shared" si="13"/>
        <v>236.25</v>
      </c>
      <c r="D237" s="232">
        <f t="shared" si="14"/>
        <v>236.78125</v>
      </c>
    </row>
    <row r="238" spans="1:4">
      <c r="A238" s="231">
        <f t="shared" si="15"/>
        <v>237</v>
      </c>
      <c r="B238" s="230">
        <f t="shared" si="12"/>
        <v>1</v>
      </c>
      <c r="C238" s="232">
        <f t="shared" si="13"/>
        <v>237.25</v>
      </c>
      <c r="D238" s="232">
        <f t="shared" si="14"/>
        <v>237.78125</v>
      </c>
    </row>
    <row r="239" spans="1:4">
      <c r="A239" s="231">
        <f t="shared" si="15"/>
        <v>238</v>
      </c>
      <c r="B239" s="230">
        <f t="shared" si="12"/>
        <v>1</v>
      </c>
      <c r="C239" s="232">
        <f t="shared" si="13"/>
        <v>238.25</v>
      </c>
      <c r="D239" s="232">
        <f t="shared" si="14"/>
        <v>238.78125</v>
      </c>
    </row>
    <row r="240" spans="1:4">
      <c r="A240" s="231">
        <f t="shared" si="15"/>
        <v>239</v>
      </c>
      <c r="B240" s="230">
        <f t="shared" si="12"/>
        <v>1</v>
      </c>
      <c r="C240" s="232">
        <f t="shared" si="13"/>
        <v>239.25</v>
      </c>
      <c r="D240" s="232">
        <f t="shared" si="14"/>
        <v>239.78125</v>
      </c>
    </row>
    <row r="241" spans="1:4">
      <c r="A241" s="231">
        <f t="shared" si="15"/>
        <v>240</v>
      </c>
      <c r="B241" s="230">
        <f t="shared" si="12"/>
        <v>1</v>
      </c>
      <c r="C241" s="232">
        <f t="shared" si="13"/>
        <v>240.25</v>
      </c>
      <c r="D241" s="232">
        <f t="shared" si="14"/>
        <v>240.78125</v>
      </c>
    </row>
    <row r="242" spans="1:4">
      <c r="A242" s="231">
        <f t="shared" si="15"/>
        <v>241</v>
      </c>
      <c r="B242" s="230">
        <f t="shared" si="12"/>
        <v>1</v>
      </c>
      <c r="C242" s="232">
        <f t="shared" si="13"/>
        <v>241.25</v>
      </c>
      <c r="D242" s="232">
        <f t="shared" si="14"/>
        <v>241.78125</v>
      </c>
    </row>
    <row r="243" spans="1:4">
      <c r="A243" s="231">
        <f t="shared" si="15"/>
        <v>242</v>
      </c>
      <c r="B243" s="230">
        <f t="shared" si="12"/>
        <v>1</v>
      </c>
      <c r="C243" s="232">
        <f t="shared" si="13"/>
        <v>242.25</v>
      </c>
      <c r="D243" s="232">
        <f t="shared" si="14"/>
        <v>242.78125</v>
      </c>
    </row>
    <row r="244" spans="1:4">
      <c r="A244" s="231">
        <f t="shared" si="15"/>
        <v>243</v>
      </c>
      <c r="B244" s="230">
        <f t="shared" si="12"/>
        <v>1</v>
      </c>
      <c r="C244" s="232">
        <f t="shared" si="13"/>
        <v>243.25</v>
      </c>
      <c r="D244" s="232">
        <f t="shared" si="14"/>
        <v>243.78125</v>
      </c>
    </row>
    <row r="245" spans="1:4">
      <c r="A245" s="231">
        <f t="shared" si="15"/>
        <v>244</v>
      </c>
      <c r="B245" s="230">
        <f t="shared" si="12"/>
        <v>1</v>
      </c>
      <c r="C245" s="232">
        <f t="shared" si="13"/>
        <v>244.25</v>
      </c>
      <c r="D245" s="232">
        <f t="shared" si="14"/>
        <v>244.78125</v>
      </c>
    </row>
    <row r="246" spans="1:4">
      <c r="A246" s="231">
        <f t="shared" si="15"/>
        <v>245</v>
      </c>
      <c r="B246" s="230">
        <f t="shared" si="12"/>
        <v>1</v>
      </c>
      <c r="C246" s="232">
        <f t="shared" si="13"/>
        <v>245.25</v>
      </c>
      <c r="D246" s="232">
        <f t="shared" si="14"/>
        <v>245.78125</v>
      </c>
    </row>
    <row r="247" spans="1:4">
      <c r="A247" s="231">
        <f t="shared" si="15"/>
        <v>246</v>
      </c>
      <c r="B247" s="230">
        <f t="shared" si="12"/>
        <v>1</v>
      </c>
      <c r="C247" s="232">
        <f t="shared" si="13"/>
        <v>246.25</v>
      </c>
      <c r="D247" s="232">
        <f t="shared" si="14"/>
        <v>246.78125</v>
      </c>
    </row>
    <row r="248" spans="1:4">
      <c r="A248" s="231">
        <f t="shared" si="15"/>
        <v>247</v>
      </c>
      <c r="B248" s="230">
        <f t="shared" si="12"/>
        <v>1</v>
      </c>
      <c r="C248" s="232">
        <f t="shared" si="13"/>
        <v>247.25</v>
      </c>
      <c r="D248" s="232">
        <f t="shared" si="14"/>
        <v>247.78125</v>
      </c>
    </row>
    <row r="249" spans="1:4">
      <c r="A249" s="231">
        <f t="shared" si="15"/>
        <v>248</v>
      </c>
      <c r="B249" s="230">
        <f t="shared" si="12"/>
        <v>1</v>
      </c>
      <c r="C249" s="232">
        <f t="shared" si="13"/>
        <v>248.25</v>
      </c>
      <c r="D249" s="232">
        <f t="shared" si="14"/>
        <v>248.78125</v>
      </c>
    </row>
    <row r="250" spans="1:4">
      <c r="A250" s="231">
        <f t="shared" si="15"/>
        <v>249</v>
      </c>
      <c r="B250" s="230">
        <f t="shared" si="12"/>
        <v>1</v>
      </c>
      <c r="C250" s="232">
        <f t="shared" si="13"/>
        <v>249.25</v>
      </c>
      <c r="D250" s="232">
        <f t="shared" si="14"/>
        <v>249.78125</v>
      </c>
    </row>
    <row r="251" spans="1:4">
      <c r="A251" s="231">
        <f t="shared" si="15"/>
        <v>250</v>
      </c>
      <c r="B251" s="230">
        <f t="shared" si="12"/>
        <v>1</v>
      </c>
      <c r="C251" s="232">
        <f t="shared" si="13"/>
        <v>250.25</v>
      </c>
      <c r="D251" s="232">
        <f t="shared" si="14"/>
        <v>250.78125</v>
      </c>
    </row>
    <row r="252" spans="1:4">
      <c r="A252" s="231">
        <f t="shared" si="15"/>
        <v>251</v>
      </c>
      <c r="B252" s="230">
        <f t="shared" si="12"/>
        <v>1</v>
      </c>
      <c r="C252" s="232">
        <f t="shared" si="13"/>
        <v>251.25</v>
      </c>
      <c r="D252" s="232">
        <f t="shared" si="14"/>
        <v>251.78125</v>
      </c>
    </row>
    <row r="253" spans="1:4">
      <c r="A253" s="231">
        <f t="shared" si="15"/>
        <v>252</v>
      </c>
      <c r="B253" s="230">
        <f t="shared" si="12"/>
        <v>1</v>
      </c>
      <c r="C253" s="232">
        <f t="shared" si="13"/>
        <v>252.25</v>
      </c>
      <c r="D253" s="232">
        <f t="shared" si="14"/>
        <v>252.78125</v>
      </c>
    </row>
    <row r="254" spans="1:4">
      <c r="A254" s="231">
        <f t="shared" si="15"/>
        <v>253</v>
      </c>
      <c r="B254" s="230">
        <f t="shared" si="12"/>
        <v>1</v>
      </c>
      <c r="C254" s="232">
        <f t="shared" si="13"/>
        <v>253.25</v>
      </c>
      <c r="D254" s="232">
        <f t="shared" si="14"/>
        <v>253.78125</v>
      </c>
    </row>
    <row r="255" spans="1:4">
      <c r="A255" s="231">
        <f t="shared" si="15"/>
        <v>254</v>
      </c>
      <c r="B255" s="230">
        <f t="shared" si="12"/>
        <v>1</v>
      </c>
      <c r="C255" s="232">
        <f t="shared" si="13"/>
        <v>254.25</v>
      </c>
      <c r="D255" s="232">
        <f t="shared" si="14"/>
        <v>254.78125</v>
      </c>
    </row>
    <row r="256" spans="1:4">
      <c r="A256" s="231">
        <f t="shared" si="15"/>
        <v>255</v>
      </c>
      <c r="B256" s="230">
        <f t="shared" si="12"/>
        <v>1</v>
      </c>
      <c r="C256" s="232">
        <f t="shared" si="13"/>
        <v>255.25</v>
      </c>
      <c r="D256" s="232">
        <f t="shared" si="14"/>
        <v>255.78125</v>
      </c>
    </row>
    <row r="257" spans="1:4">
      <c r="A257" s="231">
        <f t="shared" si="15"/>
        <v>256</v>
      </c>
      <c r="B257" s="230">
        <f t="shared" si="12"/>
        <v>1</v>
      </c>
      <c r="C257" s="232">
        <f t="shared" si="13"/>
        <v>256.25</v>
      </c>
      <c r="D257" s="232">
        <f t="shared" si="14"/>
        <v>256.78125</v>
      </c>
    </row>
    <row r="258" spans="1:4">
      <c r="A258" s="231">
        <f t="shared" si="15"/>
        <v>257</v>
      </c>
      <c r="B258" s="230">
        <f t="shared" si="12"/>
        <v>1</v>
      </c>
      <c r="C258" s="232">
        <f t="shared" si="13"/>
        <v>257.25</v>
      </c>
      <c r="D258" s="232">
        <f t="shared" si="14"/>
        <v>257.78125</v>
      </c>
    </row>
    <row r="259" spans="1:4">
      <c r="A259" s="231">
        <f t="shared" si="15"/>
        <v>258</v>
      </c>
      <c r="B259" s="230">
        <f t="shared" ref="B259:B322" si="16">IF($O$3&lt;=A259,IF(A259&lt;=$P$3,1,2),2)</f>
        <v>1</v>
      </c>
      <c r="C259" s="232">
        <f t="shared" ref="C259:C322" si="17">IF(B259=1,A259+$R$3,A259+$R$4)</f>
        <v>258.25</v>
      </c>
      <c r="D259" s="232">
        <f t="shared" ref="D259:D322" si="18">IF(B259=1,A259+$S$3,A259+$S$4)</f>
        <v>258.78125</v>
      </c>
    </row>
    <row r="260" spans="1:4">
      <c r="A260" s="231">
        <f t="shared" ref="A260:A323" si="19">IF(A259+1&gt;=DATE($N$1+1,1,1),"",A259+1)</f>
        <v>259</v>
      </c>
      <c r="B260" s="230">
        <f t="shared" si="16"/>
        <v>1</v>
      </c>
      <c r="C260" s="232">
        <f t="shared" si="17"/>
        <v>259.25</v>
      </c>
      <c r="D260" s="232">
        <f t="shared" si="18"/>
        <v>259.78125</v>
      </c>
    </row>
    <row r="261" spans="1:4">
      <c r="A261" s="231">
        <f t="shared" si="19"/>
        <v>260</v>
      </c>
      <c r="B261" s="230">
        <f t="shared" si="16"/>
        <v>1</v>
      </c>
      <c r="C261" s="232">
        <f t="shared" si="17"/>
        <v>260.25</v>
      </c>
      <c r="D261" s="232">
        <f t="shared" si="18"/>
        <v>260.78125</v>
      </c>
    </row>
    <row r="262" spans="1:4">
      <c r="A262" s="231">
        <f t="shared" si="19"/>
        <v>261</v>
      </c>
      <c r="B262" s="230">
        <f t="shared" si="16"/>
        <v>1</v>
      </c>
      <c r="C262" s="232">
        <f t="shared" si="17"/>
        <v>261.25</v>
      </c>
      <c r="D262" s="232">
        <f t="shared" si="18"/>
        <v>261.78125</v>
      </c>
    </row>
    <row r="263" spans="1:4">
      <c r="A263" s="231">
        <f t="shared" si="19"/>
        <v>262</v>
      </c>
      <c r="B263" s="230">
        <f t="shared" si="16"/>
        <v>1</v>
      </c>
      <c r="C263" s="232">
        <f t="shared" si="17"/>
        <v>262.25</v>
      </c>
      <c r="D263" s="232">
        <f t="shared" si="18"/>
        <v>262.78125</v>
      </c>
    </row>
    <row r="264" spans="1:4">
      <c r="A264" s="231">
        <f t="shared" si="19"/>
        <v>263</v>
      </c>
      <c r="B264" s="230">
        <f t="shared" si="16"/>
        <v>1</v>
      </c>
      <c r="C264" s="232">
        <f t="shared" si="17"/>
        <v>263.25</v>
      </c>
      <c r="D264" s="232">
        <f t="shared" si="18"/>
        <v>263.78125</v>
      </c>
    </row>
    <row r="265" spans="1:4">
      <c r="A265" s="231">
        <f t="shared" si="19"/>
        <v>264</v>
      </c>
      <c r="B265" s="230">
        <f t="shared" si="16"/>
        <v>1</v>
      </c>
      <c r="C265" s="232">
        <f t="shared" si="17"/>
        <v>264.25</v>
      </c>
      <c r="D265" s="232">
        <f t="shared" si="18"/>
        <v>264.78125</v>
      </c>
    </row>
    <row r="266" spans="1:4">
      <c r="A266" s="231">
        <f t="shared" si="19"/>
        <v>265</v>
      </c>
      <c r="B266" s="230">
        <f t="shared" si="16"/>
        <v>1</v>
      </c>
      <c r="C266" s="232">
        <f t="shared" si="17"/>
        <v>265.25</v>
      </c>
      <c r="D266" s="232">
        <f t="shared" si="18"/>
        <v>265.78125</v>
      </c>
    </row>
    <row r="267" spans="1:4">
      <c r="A267" s="231">
        <f t="shared" si="19"/>
        <v>266</v>
      </c>
      <c r="B267" s="230">
        <f t="shared" si="16"/>
        <v>1</v>
      </c>
      <c r="C267" s="232">
        <f t="shared" si="17"/>
        <v>266.25</v>
      </c>
      <c r="D267" s="232">
        <f t="shared" si="18"/>
        <v>266.78125</v>
      </c>
    </row>
    <row r="268" spans="1:4">
      <c r="A268" s="231">
        <f t="shared" si="19"/>
        <v>267</v>
      </c>
      <c r="B268" s="230">
        <f t="shared" si="16"/>
        <v>1</v>
      </c>
      <c r="C268" s="232">
        <f t="shared" si="17"/>
        <v>267.25</v>
      </c>
      <c r="D268" s="232">
        <f t="shared" si="18"/>
        <v>267.78125</v>
      </c>
    </row>
    <row r="269" spans="1:4">
      <c r="A269" s="231">
        <f t="shared" si="19"/>
        <v>268</v>
      </c>
      <c r="B269" s="230">
        <f t="shared" si="16"/>
        <v>1</v>
      </c>
      <c r="C269" s="232">
        <f t="shared" si="17"/>
        <v>268.25</v>
      </c>
      <c r="D269" s="232">
        <f t="shared" si="18"/>
        <v>268.78125</v>
      </c>
    </row>
    <row r="270" spans="1:4">
      <c r="A270" s="231">
        <f t="shared" si="19"/>
        <v>269</v>
      </c>
      <c r="B270" s="230">
        <f t="shared" si="16"/>
        <v>1</v>
      </c>
      <c r="C270" s="232">
        <f t="shared" si="17"/>
        <v>269.25</v>
      </c>
      <c r="D270" s="232">
        <f t="shared" si="18"/>
        <v>269.78125</v>
      </c>
    </row>
    <row r="271" spans="1:4">
      <c r="A271" s="231">
        <f t="shared" si="19"/>
        <v>270</v>
      </c>
      <c r="B271" s="230">
        <f t="shared" si="16"/>
        <v>1</v>
      </c>
      <c r="C271" s="232">
        <f t="shared" si="17"/>
        <v>270.25</v>
      </c>
      <c r="D271" s="232">
        <f t="shared" si="18"/>
        <v>270.78125</v>
      </c>
    </row>
    <row r="272" spans="1:4">
      <c r="A272" s="231">
        <f t="shared" si="19"/>
        <v>271</v>
      </c>
      <c r="B272" s="230">
        <f t="shared" si="16"/>
        <v>1</v>
      </c>
      <c r="C272" s="232">
        <f t="shared" si="17"/>
        <v>271.25</v>
      </c>
      <c r="D272" s="232">
        <f t="shared" si="18"/>
        <v>271.78125</v>
      </c>
    </row>
    <row r="273" spans="1:4">
      <c r="A273" s="231">
        <f t="shared" si="19"/>
        <v>272</v>
      </c>
      <c r="B273" s="230">
        <f t="shared" si="16"/>
        <v>1</v>
      </c>
      <c r="C273" s="232">
        <f t="shared" si="17"/>
        <v>272.25</v>
      </c>
      <c r="D273" s="232">
        <f t="shared" si="18"/>
        <v>272.78125</v>
      </c>
    </row>
    <row r="274" spans="1:4">
      <c r="A274" s="231">
        <f t="shared" si="19"/>
        <v>273</v>
      </c>
      <c r="B274" s="230">
        <f t="shared" si="16"/>
        <v>1</v>
      </c>
      <c r="C274" s="232">
        <f t="shared" si="17"/>
        <v>273.25</v>
      </c>
      <c r="D274" s="232">
        <f t="shared" si="18"/>
        <v>273.78125</v>
      </c>
    </row>
    <row r="275" spans="1:4">
      <c r="A275" s="231">
        <f t="shared" si="19"/>
        <v>274</v>
      </c>
      <c r="B275" s="230">
        <f t="shared" si="16"/>
        <v>1</v>
      </c>
      <c r="C275" s="232">
        <f t="shared" si="17"/>
        <v>274.25</v>
      </c>
      <c r="D275" s="232">
        <f t="shared" si="18"/>
        <v>274.78125</v>
      </c>
    </row>
    <row r="276" spans="1:4">
      <c r="A276" s="231">
        <f t="shared" si="19"/>
        <v>275</v>
      </c>
      <c r="B276" s="230">
        <f t="shared" si="16"/>
        <v>1</v>
      </c>
      <c r="C276" s="232">
        <f t="shared" si="17"/>
        <v>275.25</v>
      </c>
      <c r="D276" s="232">
        <f t="shared" si="18"/>
        <v>275.78125</v>
      </c>
    </row>
    <row r="277" spans="1:4">
      <c r="A277" s="231">
        <f t="shared" si="19"/>
        <v>276</v>
      </c>
      <c r="B277" s="230">
        <f t="shared" si="16"/>
        <v>1</v>
      </c>
      <c r="C277" s="232">
        <f t="shared" si="17"/>
        <v>276.25</v>
      </c>
      <c r="D277" s="232">
        <f t="shared" si="18"/>
        <v>276.78125</v>
      </c>
    </row>
    <row r="278" spans="1:4">
      <c r="A278" s="231">
        <f t="shared" si="19"/>
        <v>277</v>
      </c>
      <c r="B278" s="230">
        <f t="shared" si="16"/>
        <v>1</v>
      </c>
      <c r="C278" s="232">
        <f t="shared" si="17"/>
        <v>277.25</v>
      </c>
      <c r="D278" s="232">
        <f t="shared" si="18"/>
        <v>277.78125</v>
      </c>
    </row>
    <row r="279" spans="1:4">
      <c r="A279" s="231">
        <f t="shared" si="19"/>
        <v>278</v>
      </c>
      <c r="B279" s="230">
        <f t="shared" si="16"/>
        <v>1</v>
      </c>
      <c r="C279" s="232">
        <f t="shared" si="17"/>
        <v>278.25</v>
      </c>
      <c r="D279" s="232">
        <f t="shared" si="18"/>
        <v>278.78125</v>
      </c>
    </row>
    <row r="280" spans="1:4">
      <c r="A280" s="231">
        <f t="shared" si="19"/>
        <v>279</v>
      </c>
      <c r="B280" s="230">
        <f t="shared" si="16"/>
        <v>1</v>
      </c>
      <c r="C280" s="232">
        <f t="shared" si="17"/>
        <v>279.25</v>
      </c>
      <c r="D280" s="232">
        <f t="shared" si="18"/>
        <v>279.78125</v>
      </c>
    </row>
    <row r="281" spans="1:4">
      <c r="A281" s="231">
        <f t="shared" si="19"/>
        <v>280</v>
      </c>
      <c r="B281" s="230">
        <f t="shared" si="16"/>
        <v>1</v>
      </c>
      <c r="C281" s="232">
        <f t="shared" si="17"/>
        <v>280.25</v>
      </c>
      <c r="D281" s="232">
        <f t="shared" si="18"/>
        <v>280.78125</v>
      </c>
    </row>
    <row r="282" spans="1:4">
      <c r="A282" s="231">
        <f t="shared" si="19"/>
        <v>281</v>
      </c>
      <c r="B282" s="230">
        <f t="shared" si="16"/>
        <v>1</v>
      </c>
      <c r="C282" s="232">
        <f t="shared" si="17"/>
        <v>281.25</v>
      </c>
      <c r="D282" s="232">
        <f t="shared" si="18"/>
        <v>281.78125</v>
      </c>
    </row>
    <row r="283" spans="1:4">
      <c r="A283" s="231">
        <f t="shared" si="19"/>
        <v>282</v>
      </c>
      <c r="B283" s="230">
        <f t="shared" si="16"/>
        <v>1</v>
      </c>
      <c r="C283" s="232">
        <f t="shared" si="17"/>
        <v>282.25</v>
      </c>
      <c r="D283" s="232">
        <f t="shared" si="18"/>
        <v>282.78125</v>
      </c>
    </row>
    <row r="284" spans="1:4">
      <c r="A284" s="231">
        <f t="shared" si="19"/>
        <v>283</v>
      </c>
      <c r="B284" s="230">
        <f t="shared" si="16"/>
        <v>1</v>
      </c>
      <c r="C284" s="232">
        <f t="shared" si="17"/>
        <v>283.25</v>
      </c>
      <c r="D284" s="232">
        <f t="shared" si="18"/>
        <v>283.78125</v>
      </c>
    </row>
    <row r="285" spans="1:4">
      <c r="A285" s="231">
        <f t="shared" si="19"/>
        <v>284</v>
      </c>
      <c r="B285" s="230">
        <f t="shared" si="16"/>
        <v>1</v>
      </c>
      <c r="C285" s="232">
        <f t="shared" si="17"/>
        <v>284.25</v>
      </c>
      <c r="D285" s="232">
        <f t="shared" si="18"/>
        <v>284.78125</v>
      </c>
    </row>
    <row r="286" spans="1:4">
      <c r="A286" s="231">
        <f t="shared" si="19"/>
        <v>285</v>
      </c>
      <c r="B286" s="230">
        <f t="shared" si="16"/>
        <v>1</v>
      </c>
      <c r="C286" s="232">
        <f t="shared" si="17"/>
        <v>285.25</v>
      </c>
      <c r="D286" s="232">
        <f t="shared" si="18"/>
        <v>285.78125</v>
      </c>
    </row>
    <row r="287" spans="1:4">
      <c r="A287" s="231">
        <f t="shared" si="19"/>
        <v>286</v>
      </c>
      <c r="B287" s="230">
        <f t="shared" si="16"/>
        <v>1</v>
      </c>
      <c r="C287" s="232">
        <f t="shared" si="17"/>
        <v>286.25</v>
      </c>
      <c r="D287" s="232">
        <f t="shared" si="18"/>
        <v>286.78125</v>
      </c>
    </row>
    <row r="288" spans="1:4">
      <c r="A288" s="231">
        <f t="shared" si="19"/>
        <v>287</v>
      </c>
      <c r="B288" s="230">
        <f t="shared" si="16"/>
        <v>1</v>
      </c>
      <c r="C288" s="232">
        <f t="shared" si="17"/>
        <v>287.25</v>
      </c>
      <c r="D288" s="232">
        <f t="shared" si="18"/>
        <v>287.78125</v>
      </c>
    </row>
    <row r="289" spans="1:4">
      <c r="A289" s="231">
        <f t="shared" si="19"/>
        <v>288</v>
      </c>
      <c r="B289" s="230">
        <f t="shared" si="16"/>
        <v>1</v>
      </c>
      <c r="C289" s="232">
        <f t="shared" si="17"/>
        <v>288.25</v>
      </c>
      <c r="D289" s="232">
        <f t="shared" si="18"/>
        <v>288.78125</v>
      </c>
    </row>
    <row r="290" spans="1:4">
      <c r="A290" s="231">
        <f t="shared" si="19"/>
        <v>289</v>
      </c>
      <c r="B290" s="230">
        <f t="shared" si="16"/>
        <v>1</v>
      </c>
      <c r="C290" s="232">
        <f t="shared" si="17"/>
        <v>289.25</v>
      </c>
      <c r="D290" s="232">
        <f t="shared" si="18"/>
        <v>289.78125</v>
      </c>
    </row>
    <row r="291" spans="1:4">
      <c r="A291" s="231">
        <f t="shared" si="19"/>
        <v>290</v>
      </c>
      <c r="B291" s="230">
        <f t="shared" si="16"/>
        <v>1</v>
      </c>
      <c r="C291" s="232">
        <f t="shared" si="17"/>
        <v>290.25</v>
      </c>
      <c r="D291" s="232">
        <f t="shared" si="18"/>
        <v>290.78125</v>
      </c>
    </row>
    <row r="292" spans="1:4">
      <c r="A292" s="231">
        <f t="shared" si="19"/>
        <v>291</v>
      </c>
      <c r="B292" s="230">
        <f t="shared" si="16"/>
        <v>1</v>
      </c>
      <c r="C292" s="232">
        <f t="shared" si="17"/>
        <v>291.25</v>
      </c>
      <c r="D292" s="232">
        <f t="shared" si="18"/>
        <v>291.78125</v>
      </c>
    </row>
    <row r="293" spans="1:4">
      <c r="A293" s="231">
        <f t="shared" si="19"/>
        <v>292</v>
      </c>
      <c r="B293" s="230">
        <f t="shared" si="16"/>
        <v>1</v>
      </c>
      <c r="C293" s="232">
        <f t="shared" si="17"/>
        <v>292.25</v>
      </c>
      <c r="D293" s="232">
        <f t="shared" si="18"/>
        <v>292.78125</v>
      </c>
    </row>
    <row r="294" spans="1:4">
      <c r="A294" s="231">
        <f t="shared" si="19"/>
        <v>293</v>
      </c>
      <c r="B294" s="230">
        <f t="shared" si="16"/>
        <v>1</v>
      </c>
      <c r="C294" s="232">
        <f t="shared" si="17"/>
        <v>293.25</v>
      </c>
      <c r="D294" s="232">
        <f t="shared" si="18"/>
        <v>293.78125</v>
      </c>
    </row>
    <row r="295" spans="1:4">
      <c r="A295" s="231">
        <f t="shared" si="19"/>
        <v>294</v>
      </c>
      <c r="B295" s="230">
        <f t="shared" si="16"/>
        <v>1</v>
      </c>
      <c r="C295" s="232">
        <f t="shared" si="17"/>
        <v>294.25</v>
      </c>
      <c r="D295" s="232">
        <f t="shared" si="18"/>
        <v>294.78125</v>
      </c>
    </row>
    <row r="296" spans="1:4">
      <c r="A296" s="231">
        <f t="shared" si="19"/>
        <v>295</v>
      </c>
      <c r="B296" s="230">
        <f t="shared" si="16"/>
        <v>1</v>
      </c>
      <c r="C296" s="232">
        <f t="shared" si="17"/>
        <v>295.25</v>
      </c>
      <c r="D296" s="232">
        <f t="shared" si="18"/>
        <v>295.78125</v>
      </c>
    </row>
    <row r="297" spans="1:4">
      <c r="A297" s="231">
        <f t="shared" si="19"/>
        <v>296</v>
      </c>
      <c r="B297" s="230">
        <f t="shared" si="16"/>
        <v>1</v>
      </c>
      <c r="C297" s="232">
        <f t="shared" si="17"/>
        <v>296.25</v>
      </c>
      <c r="D297" s="232">
        <f t="shared" si="18"/>
        <v>296.78125</v>
      </c>
    </row>
    <row r="298" spans="1:4">
      <c r="A298" s="231">
        <f t="shared" si="19"/>
        <v>297</v>
      </c>
      <c r="B298" s="230">
        <f t="shared" si="16"/>
        <v>1</v>
      </c>
      <c r="C298" s="232">
        <f t="shared" si="17"/>
        <v>297.25</v>
      </c>
      <c r="D298" s="232">
        <f t="shared" si="18"/>
        <v>297.78125</v>
      </c>
    </row>
    <row r="299" spans="1:4">
      <c r="A299" s="231">
        <f t="shared" si="19"/>
        <v>298</v>
      </c>
      <c r="B299" s="230">
        <f t="shared" si="16"/>
        <v>1</v>
      </c>
      <c r="C299" s="232">
        <f t="shared" si="17"/>
        <v>298.25</v>
      </c>
      <c r="D299" s="232">
        <f t="shared" si="18"/>
        <v>298.78125</v>
      </c>
    </row>
    <row r="300" spans="1:4">
      <c r="A300" s="231">
        <f t="shared" si="19"/>
        <v>299</v>
      </c>
      <c r="B300" s="230">
        <f t="shared" si="16"/>
        <v>1</v>
      </c>
      <c r="C300" s="232">
        <f t="shared" si="17"/>
        <v>299.25</v>
      </c>
      <c r="D300" s="232">
        <f t="shared" si="18"/>
        <v>299.78125</v>
      </c>
    </row>
    <row r="301" spans="1:4">
      <c r="A301" s="231">
        <f t="shared" si="19"/>
        <v>300</v>
      </c>
      <c r="B301" s="230">
        <f t="shared" si="16"/>
        <v>1</v>
      </c>
      <c r="C301" s="232">
        <f t="shared" si="17"/>
        <v>300.25</v>
      </c>
      <c r="D301" s="232">
        <f t="shared" si="18"/>
        <v>300.78125</v>
      </c>
    </row>
    <row r="302" spans="1:4">
      <c r="A302" s="231">
        <f t="shared" si="19"/>
        <v>301</v>
      </c>
      <c r="B302" s="230">
        <f t="shared" si="16"/>
        <v>1</v>
      </c>
      <c r="C302" s="232">
        <f t="shared" si="17"/>
        <v>301.25</v>
      </c>
      <c r="D302" s="232">
        <f t="shared" si="18"/>
        <v>301.78125</v>
      </c>
    </row>
    <row r="303" spans="1:4">
      <c r="A303" s="231">
        <f t="shared" si="19"/>
        <v>302</v>
      </c>
      <c r="B303" s="230">
        <f t="shared" si="16"/>
        <v>1</v>
      </c>
      <c r="C303" s="232">
        <f t="shared" si="17"/>
        <v>302.25</v>
      </c>
      <c r="D303" s="232">
        <f t="shared" si="18"/>
        <v>302.78125</v>
      </c>
    </row>
    <row r="304" spans="1:4">
      <c r="A304" s="231">
        <f t="shared" si="19"/>
        <v>303</v>
      </c>
      <c r="B304" s="230">
        <f t="shared" si="16"/>
        <v>1</v>
      </c>
      <c r="C304" s="232">
        <f t="shared" si="17"/>
        <v>303.25</v>
      </c>
      <c r="D304" s="232">
        <f t="shared" si="18"/>
        <v>303.78125</v>
      </c>
    </row>
    <row r="305" spans="1:4">
      <c r="A305" s="231">
        <f t="shared" si="19"/>
        <v>304</v>
      </c>
      <c r="B305" s="230">
        <f t="shared" si="16"/>
        <v>1</v>
      </c>
      <c r="C305" s="232">
        <f t="shared" si="17"/>
        <v>304.25</v>
      </c>
      <c r="D305" s="232">
        <f t="shared" si="18"/>
        <v>304.78125</v>
      </c>
    </row>
    <row r="306" spans="1:4">
      <c r="A306" s="231">
        <f t="shared" si="19"/>
        <v>305</v>
      </c>
      <c r="B306" s="230">
        <f t="shared" si="16"/>
        <v>1</v>
      </c>
      <c r="C306" s="232">
        <f t="shared" si="17"/>
        <v>305.25</v>
      </c>
      <c r="D306" s="232">
        <f t="shared" si="18"/>
        <v>305.78125</v>
      </c>
    </row>
    <row r="307" spans="1:4">
      <c r="A307" s="231">
        <f t="shared" si="19"/>
        <v>306</v>
      </c>
      <c r="B307" s="230">
        <f t="shared" si="16"/>
        <v>2</v>
      </c>
      <c r="C307" s="232">
        <f t="shared" si="17"/>
        <v>306.375</v>
      </c>
      <c r="D307" s="232">
        <f t="shared" si="18"/>
        <v>306.6875</v>
      </c>
    </row>
    <row r="308" spans="1:4">
      <c r="A308" s="231">
        <f t="shared" si="19"/>
        <v>307</v>
      </c>
      <c r="B308" s="230">
        <f t="shared" si="16"/>
        <v>2</v>
      </c>
      <c r="C308" s="232">
        <f t="shared" si="17"/>
        <v>307.375</v>
      </c>
      <c r="D308" s="232">
        <f t="shared" si="18"/>
        <v>307.6875</v>
      </c>
    </row>
    <row r="309" spans="1:4">
      <c r="A309" s="231">
        <f t="shared" si="19"/>
        <v>308</v>
      </c>
      <c r="B309" s="230">
        <f t="shared" si="16"/>
        <v>2</v>
      </c>
      <c r="C309" s="232">
        <f t="shared" si="17"/>
        <v>308.375</v>
      </c>
      <c r="D309" s="232">
        <f t="shared" si="18"/>
        <v>308.6875</v>
      </c>
    </row>
    <row r="310" spans="1:4">
      <c r="A310" s="231">
        <f t="shared" si="19"/>
        <v>309</v>
      </c>
      <c r="B310" s="230">
        <f t="shared" si="16"/>
        <v>2</v>
      </c>
      <c r="C310" s="232">
        <f t="shared" si="17"/>
        <v>309.375</v>
      </c>
      <c r="D310" s="232">
        <f t="shared" si="18"/>
        <v>309.6875</v>
      </c>
    </row>
    <row r="311" spans="1:4">
      <c r="A311" s="231">
        <f t="shared" si="19"/>
        <v>310</v>
      </c>
      <c r="B311" s="230">
        <f t="shared" si="16"/>
        <v>2</v>
      </c>
      <c r="C311" s="232">
        <f t="shared" si="17"/>
        <v>310.375</v>
      </c>
      <c r="D311" s="232">
        <f t="shared" si="18"/>
        <v>310.6875</v>
      </c>
    </row>
    <row r="312" spans="1:4">
      <c r="A312" s="231">
        <f t="shared" si="19"/>
        <v>311</v>
      </c>
      <c r="B312" s="230">
        <f t="shared" si="16"/>
        <v>2</v>
      </c>
      <c r="C312" s="232">
        <f t="shared" si="17"/>
        <v>311.375</v>
      </c>
      <c r="D312" s="232">
        <f t="shared" si="18"/>
        <v>311.6875</v>
      </c>
    </row>
    <row r="313" spans="1:4">
      <c r="A313" s="231">
        <f t="shared" si="19"/>
        <v>312</v>
      </c>
      <c r="B313" s="230">
        <f t="shared" si="16"/>
        <v>2</v>
      </c>
      <c r="C313" s="232">
        <f t="shared" si="17"/>
        <v>312.375</v>
      </c>
      <c r="D313" s="232">
        <f t="shared" si="18"/>
        <v>312.6875</v>
      </c>
    </row>
    <row r="314" spans="1:4">
      <c r="A314" s="231">
        <f t="shared" si="19"/>
        <v>313</v>
      </c>
      <c r="B314" s="230">
        <f t="shared" si="16"/>
        <v>2</v>
      </c>
      <c r="C314" s="232">
        <f t="shared" si="17"/>
        <v>313.375</v>
      </c>
      <c r="D314" s="232">
        <f t="shared" si="18"/>
        <v>313.6875</v>
      </c>
    </row>
    <row r="315" spans="1:4">
      <c r="A315" s="231">
        <f t="shared" si="19"/>
        <v>314</v>
      </c>
      <c r="B315" s="230">
        <f t="shared" si="16"/>
        <v>2</v>
      </c>
      <c r="C315" s="232">
        <f t="shared" si="17"/>
        <v>314.375</v>
      </c>
      <c r="D315" s="232">
        <f t="shared" si="18"/>
        <v>314.6875</v>
      </c>
    </row>
    <row r="316" spans="1:4">
      <c r="A316" s="231">
        <f t="shared" si="19"/>
        <v>315</v>
      </c>
      <c r="B316" s="230">
        <f t="shared" si="16"/>
        <v>2</v>
      </c>
      <c r="C316" s="232">
        <f t="shared" si="17"/>
        <v>315.375</v>
      </c>
      <c r="D316" s="232">
        <f t="shared" si="18"/>
        <v>315.6875</v>
      </c>
    </row>
    <row r="317" spans="1:4">
      <c r="A317" s="231">
        <f t="shared" si="19"/>
        <v>316</v>
      </c>
      <c r="B317" s="230">
        <f t="shared" si="16"/>
        <v>2</v>
      </c>
      <c r="C317" s="232">
        <f t="shared" si="17"/>
        <v>316.375</v>
      </c>
      <c r="D317" s="232">
        <f t="shared" si="18"/>
        <v>316.6875</v>
      </c>
    </row>
    <row r="318" spans="1:4">
      <c r="A318" s="231">
        <f t="shared" si="19"/>
        <v>317</v>
      </c>
      <c r="B318" s="230">
        <f t="shared" si="16"/>
        <v>2</v>
      </c>
      <c r="C318" s="232">
        <f t="shared" si="17"/>
        <v>317.375</v>
      </c>
      <c r="D318" s="232">
        <f t="shared" si="18"/>
        <v>317.6875</v>
      </c>
    </row>
    <row r="319" spans="1:4">
      <c r="A319" s="231">
        <f t="shared" si="19"/>
        <v>318</v>
      </c>
      <c r="B319" s="230">
        <f t="shared" si="16"/>
        <v>2</v>
      </c>
      <c r="C319" s="232">
        <f t="shared" si="17"/>
        <v>318.375</v>
      </c>
      <c r="D319" s="232">
        <f t="shared" si="18"/>
        <v>318.6875</v>
      </c>
    </row>
    <row r="320" spans="1:4">
      <c r="A320" s="231">
        <f t="shared" si="19"/>
        <v>319</v>
      </c>
      <c r="B320" s="230">
        <f t="shared" si="16"/>
        <v>2</v>
      </c>
      <c r="C320" s="232">
        <f t="shared" si="17"/>
        <v>319.375</v>
      </c>
      <c r="D320" s="232">
        <f t="shared" si="18"/>
        <v>319.6875</v>
      </c>
    </row>
    <row r="321" spans="1:4">
      <c r="A321" s="231">
        <f t="shared" si="19"/>
        <v>320</v>
      </c>
      <c r="B321" s="230">
        <f t="shared" si="16"/>
        <v>2</v>
      </c>
      <c r="C321" s="232">
        <f t="shared" si="17"/>
        <v>320.375</v>
      </c>
      <c r="D321" s="232">
        <f t="shared" si="18"/>
        <v>320.6875</v>
      </c>
    </row>
    <row r="322" spans="1:4">
      <c r="A322" s="231">
        <f t="shared" si="19"/>
        <v>321</v>
      </c>
      <c r="B322" s="230">
        <f t="shared" si="16"/>
        <v>2</v>
      </c>
      <c r="C322" s="232">
        <f t="shared" si="17"/>
        <v>321.375</v>
      </c>
      <c r="D322" s="232">
        <f t="shared" si="18"/>
        <v>321.6875</v>
      </c>
    </row>
    <row r="323" spans="1:4">
      <c r="A323" s="231">
        <f t="shared" si="19"/>
        <v>322</v>
      </c>
      <c r="B323" s="230">
        <f t="shared" ref="B323:B386" si="20">IF($O$3&lt;=A323,IF(A323&lt;=$P$3,1,2),2)</f>
        <v>2</v>
      </c>
      <c r="C323" s="232">
        <f t="shared" ref="C323:C386" si="21">IF(B323=1,A323+$R$3,A323+$R$4)</f>
        <v>322.375</v>
      </c>
      <c r="D323" s="232">
        <f t="shared" ref="D323:D386" si="22">IF(B323=1,A323+$S$3,A323+$S$4)</f>
        <v>322.6875</v>
      </c>
    </row>
    <row r="324" spans="1:4">
      <c r="A324" s="231">
        <f t="shared" ref="A324:A387" si="23">IF(A323+1&gt;=DATE($N$1+1,1,1),"",A323+1)</f>
        <v>323</v>
      </c>
      <c r="B324" s="230">
        <f t="shared" si="20"/>
        <v>2</v>
      </c>
      <c r="C324" s="232">
        <f t="shared" si="21"/>
        <v>323.375</v>
      </c>
      <c r="D324" s="232">
        <f t="shared" si="22"/>
        <v>323.6875</v>
      </c>
    </row>
    <row r="325" spans="1:4">
      <c r="A325" s="231">
        <f t="shared" si="23"/>
        <v>324</v>
      </c>
      <c r="B325" s="230">
        <f t="shared" si="20"/>
        <v>2</v>
      </c>
      <c r="C325" s="232">
        <f t="shared" si="21"/>
        <v>324.375</v>
      </c>
      <c r="D325" s="232">
        <f t="shared" si="22"/>
        <v>324.6875</v>
      </c>
    </row>
    <row r="326" spans="1:4">
      <c r="A326" s="231">
        <f t="shared" si="23"/>
        <v>325</v>
      </c>
      <c r="B326" s="230">
        <f t="shared" si="20"/>
        <v>2</v>
      </c>
      <c r="C326" s="232">
        <f t="shared" si="21"/>
        <v>325.375</v>
      </c>
      <c r="D326" s="232">
        <f t="shared" si="22"/>
        <v>325.6875</v>
      </c>
    </row>
    <row r="327" spans="1:4">
      <c r="A327" s="231">
        <f t="shared" si="23"/>
        <v>326</v>
      </c>
      <c r="B327" s="230">
        <f t="shared" si="20"/>
        <v>2</v>
      </c>
      <c r="C327" s="232">
        <f t="shared" si="21"/>
        <v>326.375</v>
      </c>
      <c r="D327" s="232">
        <f t="shared" si="22"/>
        <v>326.6875</v>
      </c>
    </row>
    <row r="328" spans="1:4">
      <c r="A328" s="231">
        <f t="shared" si="23"/>
        <v>327</v>
      </c>
      <c r="B328" s="230">
        <f t="shared" si="20"/>
        <v>2</v>
      </c>
      <c r="C328" s="232">
        <f t="shared" si="21"/>
        <v>327.375</v>
      </c>
      <c r="D328" s="232">
        <f t="shared" si="22"/>
        <v>327.6875</v>
      </c>
    </row>
    <row r="329" spans="1:4">
      <c r="A329" s="231">
        <f t="shared" si="23"/>
        <v>328</v>
      </c>
      <c r="B329" s="230">
        <f t="shared" si="20"/>
        <v>2</v>
      </c>
      <c r="C329" s="232">
        <f t="shared" si="21"/>
        <v>328.375</v>
      </c>
      <c r="D329" s="232">
        <f t="shared" si="22"/>
        <v>328.6875</v>
      </c>
    </row>
    <row r="330" spans="1:4">
      <c r="A330" s="231">
        <f t="shared" si="23"/>
        <v>329</v>
      </c>
      <c r="B330" s="230">
        <f t="shared" si="20"/>
        <v>2</v>
      </c>
      <c r="C330" s="232">
        <f t="shared" si="21"/>
        <v>329.375</v>
      </c>
      <c r="D330" s="232">
        <f t="shared" si="22"/>
        <v>329.6875</v>
      </c>
    </row>
    <row r="331" spans="1:4">
      <c r="A331" s="231">
        <f t="shared" si="23"/>
        <v>330</v>
      </c>
      <c r="B331" s="230">
        <f t="shared" si="20"/>
        <v>2</v>
      </c>
      <c r="C331" s="232">
        <f t="shared" si="21"/>
        <v>330.375</v>
      </c>
      <c r="D331" s="232">
        <f t="shared" si="22"/>
        <v>330.6875</v>
      </c>
    </row>
    <row r="332" spans="1:4">
      <c r="A332" s="231">
        <f t="shared" si="23"/>
        <v>331</v>
      </c>
      <c r="B332" s="230">
        <f t="shared" si="20"/>
        <v>2</v>
      </c>
      <c r="C332" s="232">
        <f t="shared" si="21"/>
        <v>331.375</v>
      </c>
      <c r="D332" s="232">
        <f t="shared" si="22"/>
        <v>331.6875</v>
      </c>
    </row>
    <row r="333" spans="1:4">
      <c r="A333" s="231">
        <f t="shared" si="23"/>
        <v>332</v>
      </c>
      <c r="B333" s="230">
        <f t="shared" si="20"/>
        <v>2</v>
      </c>
      <c r="C333" s="232">
        <f t="shared" si="21"/>
        <v>332.375</v>
      </c>
      <c r="D333" s="232">
        <f t="shared" si="22"/>
        <v>332.6875</v>
      </c>
    </row>
    <row r="334" spans="1:4">
      <c r="A334" s="231">
        <f t="shared" si="23"/>
        <v>333</v>
      </c>
      <c r="B334" s="230">
        <f t="shared" si="20"/>
        <v>2</v>
      </c>
      <c r="C334" s="232">
        <f t="shared" si="21"/>
        <v>333.375</v>
      </c>
      <c r="D334" s="232">
        <f t="shared" si="22"/>
        <v>333.6875</v>
      </c>
    </row>
    <row r="335" spans="1:4">
      <c r="A335" s="231">
        <f t="shared" si="23"/>
        <v>334</v>
      </c>
      <c r="B335" s="230">
        <f t="shared" si="20"/>
        <v>2</v>
      </c>
      <c r="C335" s="232">
        <f t="shared" si="21"/>
        <v>334.375</v>
      </c>
      <c r="D335" s="232">
        <f t="shared" si="22"/>
        <v>334.6875</v>
      </c>
    </row>
    <row r="336" spans="1:4">
      <c r="A336" s="231">
        <f t="shared" si="23"/>
        <v>335</v>
      </c>
      <c r="B336" s="230">
        <f t="shared" si="20"/>
        <v>2</v>
      </c>
      <c r="C336" s="232">
        <f t="shared" si="21"/>
        <v>335.375</v>
      </c>
      <c r="D336" s="232">
        <f t="shared" si="22"/>
        <v>335.6875</v>
      </c>
    </row>
    <row r="337" spans="1:4">
      <c r="A337" s="231">
        <f t="shared" si="23"/>
        <v>336</v>
      </c>
      <c r="B337" s="230">
        <f t="shared" si="20"/>
        <v>2</v>
      </c>
      <c r="C337" s="232">
        <f t="shared" si="21"/>
        <v>336.375</v>
      </c>
      <c r="D337" s="232">
        <f t="shared" si="22"/>
        <v>336.6875</v>
      </c>
    </row>
    <row r="338" spans="1:4">
      <c r="A338" s="231">
        <f t="shared" si="23"/>
        <v>337</v>
      </c>
      <c r="B338" s="230">
        <f t="shared" si="20"/>
        <v>2</v>
      </c>
      <c r="C338" s="232">
        <f t="shared" si="21"/>
        <v>337.375</v>
      </c>
      <c r="D338" s="232">
        <f t="shared" si="22"/>
        <v>337.6875</v>
      </c>
    </row>
    <row r="339" spans="1:4">
      <c r="A339" s="231">
        <f t="shared" si="23"/>
        <v>338</v>
      </c>
      <c r="B339" s="230">
        <f t="shared" si="20"/>
        <v>2</v>
      </c>
      <c r="C339" s="232">
        <f t="shared" si="21"/>
        <v>338.375</v>
      </c>
      <c r="D339" s="232">
        <f t="shared" si="22"/>
        <v>338.6875</v>
      </c>
    </row>
    <row r="340" spans="1:4">
      <c r="A340" s="231">
        <f t="shared" si="23"/>
        <v>339</v>
      </c>
      <c r="B340" s="230">
        <f t="shared" si="20"/>
        <v>2</v>
      </c>
      <c r="C340" s="232">
        <f t="shared" si="21"/>
        <v>339.375</v>
      </c>
      <c r="D340" s="232">
        <f t="shared" si="22"/>
        <v>339.6875</v>
      </c>
    </row>
    <row r="341" spans="1:4">
      <c r="A341" s="231">
        <f t="shared" si="23"/>
        <v>340</v>
      </c>
      <c r="B341" s="230">
        <f t="shared" si="20"/>
        <v>2</v>
      </c>
      <c r="C341" s="232">
        <f t="shared" si="21"/>
        <v>340.375</v>
      </c>
      <c r="D341" s="232">
        <f t="shared" si="22"/>
        <v>340.6875</v>
      </c>
    </row>
    <row r="342" spans="1:4">
      <c r="A342" s="231">
        <f t="shared" si="23"/>
        <v>341</v>
      </c>
      <c r="B342" s="230">
        <f t="shared" si="20"/>
        <v>2</v>
      </c>
      <c r="C342" s="232">
        <f t="shared" si="21"/>
        <v>341.375</v>
      </c>
      <c r="D342" s="232">
        <f t="shared" si="22"/>
        <v>341.6875</v>
      </c>
    </row>
    <row r="343" spans="1:4">
      <c r="A343" s="231">
        <f t="shared" si="23"/>
        <v>342</v>
      </c>
      <c r="B343" s="230">
        <f t="shared" si="20"/>
        <v>2</v>
      </c>
      <c r="C343" s="232">
        <f t="shared" si="21"/>
        <v>342.375</v>
      </c>
      <c r="D343" s="232">
        <f t="shared" si="22"/>
        <v>342.6875</v>
      </c>
    </row>
    <row r="344" spans="1:4">
      <c r="A344" s="231">
        <f t="shared" si="23"/>
        <v>343</v>
      </c>
      <c r="B344" s="230">
        <f t="shared" si="20"/>
        <v>2</v>
      </c>
      <c r="C344" s="232">
        <f t="shared" si="21"/>
        <v>343.375</v>
      </c>
      <c r="D344" s="232">
        <f t="shared" si="22"/>
        <v>343.6875</v>
      </c>
    </row>
    <row r="345" spans="1:4">
      <c r="A345" s="231">
        <f t="shared" si="23"/>
        <v>344</v>
      </c>
      <c r="B345" s="230">
        <f t="shared" si="20"/>
        <v>2</v>
      </c>
      <c r="C345" s="232">
        <f t="shared" si="21"/>
        <v>344.375</v>
      </c>
      <c r="D345" s="232">
        <f t="shared" si="22"/>
        <v>344.6875</v>
      </c>
    </row>
    <row r="346" spans="1:4">
      <c r="A346" s="231">
        <f t="shared" si="23"/>
        <v>345</v>
      </c>
      <c r="B346" s="230">
        <f t="shared" si="20"/>
        <v>2</v>
      </c>
      <c r="C346" s="232">
        <f t="shared" si="21"/>
        <v>345.375</v>
      </c>
      <c r="D346" s="232">
        <f t="shared" si="22"/>
        <v>345.6875</v>
      </c>
    </row>
    <row r="347" spans="1:4">
      <c r="A347" s="231">
        <f t="shared" si="23"/>
        <v>346</v>
      </c>
      <c r="B347" s="230">
        <f t="shared" si="20"/>
        <v>2</v>
      </c>
      <c r="C347" s="232">
        <f t="shared" si="21"/>
        <v>346.375</v>
      </c>
      <c r="D347" s="232">
        <f t="shared" si="22"/>
        <v>346.6875</v>
      </c>
    </row>
    <row r="348" spans="1:4">
      <c r="A348" s="231">
        <f t="shared" si="23"/>
        <v>347</v>
      </c>
      <c r="B348" s="230">
        <f t="shared" si="20"/>
        <v>2</v>
      </c>
      <c r="C348" s="232">
        <f t="shared" si="21"/>
        <v>347.375</v>
      </c>
      <c r="D348" s="232">
        <f t="shared" si="22"/>
        <v>347.6875</v>
      </c>
    </row>
    <row r="349" spans="1:4">
      <c r="A349" s="231">
        <f t="shared" si="23"/>
        <v>348</v>
      </c>
      <c r="B349" s="230">
        <f t="shared" si="20"/>
        <v>2</v>
      </c>
      <c r="C349" s="232">
        <f t="shared" si="21"/>
        <v>348.375</v>
      </c>
      <c r="D349" s="232">
        <f t="shared" si="22"/>
        <v>348.6875</v>
      </c>
    </row>
    <row r="350" spans="1:4">
      <c r="A350" s="231">
        <f t="shared" si="23"/>
        <v>349</v>
      </c>
      <c r="B350" s="230">
        <f t="shared" si="20"/>
        <v>2</v>
      </c>
      <c r="C350" s="232">
        <f t="shared" si="21"/>
        <v>349.375</v>
      </c>
      <c r="D350" s="232">
        <f t="shared" si="22"/>
        <v>349.6875</v>
      </c>
    </row>
    <row r="351" spans="1:4">
      <c r="A351" s="231">
        <f t="shared" si="23"/>
        <v>350</v>
      </c>
      <c r="B351" s="230">
        <f t="shared" si="20"/>
        <v>2</v>
      </c>
      <c r="C351" s="232">
        <f t="shared" si="21"/>
        <v>350.375</v>
      </c>
      <c r="D351" s="232">
        <f t="shared" si="22"/>
        <v>350.6875</v>
      </c>
    </row>
    <row r="352" spans="1:4">
      <c r="A352" s="231">
        <f t="shared" si="23"/>
        <v>351</v>
      </c>
      <c r="B352" s="230">
        <f t="shared" si="20"/>
        <v>2</v>
      </c>
      <c r="C352" s="232">
        <f t="shared" si="21"/>
        <v>351.375</v>
      </c>
      <c r="D352" s="232">
        <f t="shared" si="22"/>
        <v>351.6875</v>
      </c>
    </row>
    <row r="353" spans="1:4">
      <c r="A353" s="231">
        <f t="shared" si="23"/>
        <v>352</v>
      </c>
      <c r="B353" s="230">
        <f t="shared" si="20"/>
        <v>2</v>
      </c>
      <c r="C353" s="232">
        <f t="shared" si="21"/>
        <v>352.375</v>
      </c>
      <c r="D353" s="232">
        <f t="shared" si="22"/>
        <v>352.6875</v>
      </c>
    </row>
    <row r="354" spans="1:4">
      <c r="A354" s="231">
        <f t="shared" si="23"/>
        <v>353</v>
      </c>
      <c r="B354" s="230">
        <f t="shared" si="20"/>
        <v>2</v>
      </c>
      <c r="C354" s="232">
        <f t="shared" si="21"/>
        <v>353.375</v>
      </c>
      <c r="D354" s="232">
        <f t="shared" si="22"/>
        <v>353.6875</v>
      </c>
    </row>
    <row r="355" spans="1:4">
      <c r="A355" s="231">
        <f t="shared" si="23"/>
        <v>354</v>
      </c>
      <c r="B355" s="230">
        <f t="shared" si="20"/>
        <v>2</v>
      </c>
      <c r="C355" s="232">
        <f t="shared" si="21"/>
        <v>354.375</v>
      </c>
      <c r="D355" s="232">
        <f t="shared" si="22"/>
        <v>354.6875</v>
      </c>
    </row>
    <row r="356" spans="1:4">
      <c r="A356" s="231">
        <f t="shared" si="23"/>
        <v>355</v>
      </c>
      <c r="B356" s="230">
        <f t="shared" si="20"/>
        <v>2</v>
      </c>
      <c r="C356" s="232">
        <f t="shared" si="21"/>
        <v>355.375</v>
      </c>
      <c r="D356" s="232">
        <f t="shared" si="22"/>
        <v>355.6875</v>
      </c>
    </row>
    <row r="357" spans="1:4">
      <c r="A357" s="231">
        <f t="shared" si="23"/>
        <v>356</v>
      </c>
      <c r="B357" s="230">
        <f t="shared" si="20"/>
        <v>2</v>
      </c>
      <c r="C357" s="232">
        <f t="shared" si="21"/>
        <v>356.375</v>
      </c>
      <c r="D357" s="232">
        <f t="shared" si="22"/>
        <v>356.6875</v>
      </c>
    </row>
    <row r="358" spans="1:4">
      <c r="A358" s="231">
        <f t="shared" si="23"/>
        <v>357</v>
      </c>
      <c r="B358" s="230">
        <f t="shared" si="20"/>
        <v>2</v>
      </c>
      <c r="C358" s="232">
        <f t="shared" si="21"/>
        <v>357.375</v>
      </c>
      <c r="D358" s="232">
        <f t="shared" si="22"/>
        <v>357.6875</v>
      </c>
    </row>
    <row r="359" spans="1:4">
      <c r="A359" s="231">
        <f t="shared" si="23"/>
        <v>358</v>
      </c>
      <c r="B359" s="230">
        <f t="shared" si="20"/>
        <v>2</v>
      </c>
      <c r="C359" s="232">
        <f t="shared" si="21"/>
        <v>358.375</v>
      </c>
      <c r="D359" s="232">
        <f t="shared" si="22"/>
        <v>358.6875</v>
      </c>
    </row>
    <row r="360" spans="1:4">
      <c r="A360" s="231">
        <f t="shared" si="23"/>
        <v>359</v>
      </c>
      <c r="B360" s="230">
        <f t="shared" si="20"/>
        <v>2</v>
      </c>
      <c r="C360" s="232">
        <f t="shared" si="21"/>
        <v>359.375</v>
      </c>
      <c r="D360" s="232">
        <f t="shared" si="22"/>
        <v>359.6875</v>
      </c>
    </row>
    <row r="361" spans="1:4">
      <c r="A361" s="231">
        <f t="shared" si="23"/>
        <v>360</v>
      </c>
      <c r="B361" s="230">
        <f t="shared" si="20"/>
        <v>2</v>
      </c>
      <c r="C361" s="232">
        <f t="shared" si="21"/>
        <v>360.375</v>
      </c>
      <c r="D361" s="232">
        <f t="shared" si="22"/>
        <v>360.6875</v>
      </c>
    </row>
    <row r="362" spans="1:4">
      <c r="A362" s="231">
        <f t="shared" si="23"/>
        <v>361</v>
      </c>
      <c r="B362" s="230">
        <f t="shared" si="20"/>
        <v>2</v>
      </c>
      <c r="C362" s="232">
        <f t="shared" si="21"/>
        <v>361.375</v>
      </c>
      <c r="D362" s="232">
        <f t="shared" si="22"/>
        <v>361.6875</v>
      </c>
    </row>
    <row r="363" spans="1:4">
      <c r="A363" s="231">
        <f t="shared" si="23"/>
        <v>362</v>
      </c>
      <c r="B363" s="230">
        <f t="shared" si="20"/>
        <v>2</v>
      </c>
      <c r="C363" s="232">
        <f t="shared" si="21"/>
        <v>362.375</v>
      </c>
      <c r="D363" s="232">
        <f t="shared" si="22"/>
        <v>362.6875</v>
      </c>
    </row>
    <row r="364" spans="1:4">
      <c r="A364" s="231">
        <f t="shared" si="23"/>
        <v>363</v>
      </c>
      <c r="B364" s="230">
        <f t="shared" si="20"/>
        <v>2</v>
      </c>
      <c r="C364" s="232">
        <f t="shared" si="21"/>
        <v>363.375</v>
      </c>
      <c r="D364" s="232">
        <f t="shared" si="22"/>
        <v>363.6875</v>
      </c>
    </row>
    <row r="365" spans="1:4">
      <c r="A365" s="231">
        <f t="shared" si="23"/>
        <v>364</v>
      </c>
      <c r="B365" s="230">
        <f t="shared" si="20"/>
        <v>2</v>
      </c>
      <c r="C365" s="232">
        <f t="shared" si="21"/>
        <v>364.375</v>
      </c>
      <c r="D365" s="232">
        <f t="shared" si="22"/>
        <v>364.6875</v>
      </c>
    </row>
    <row r="366" spans="1:4">
      <c r="A366" s="231">
        <f t="shared" si="23"/>
        <v>365</v>
      </c>
      <c r="B366" s="230">
        <f t="shared" si="20"/>
        <v>2</v>
      </c>
      <c r="C366" s="232">
        <f t="shared" si="21"/>
        <v>365.375</v>
      </c>
      <c r="D366" s="232">
        <f t="shared" si="22"/>
        <v>365.6875</v>
      </c>
    </row>
    <row r="367" spans="1:4">
      <c r="A367" s="231">
        <f>IF(A366+1&gt;=DATE($N$1+1,1,1),"",A366+1)</f>
        <v>366</v>
      </c>
      <c r="B367" s="230">
        <f t="shared" si="20"/>
        <v>2</v>
      </c>
      <c r="C367" s="232">
        <f t="shared" si="21"/>
        <v>366.375</v>
      </c>
      <c r="D367" s="232">
        <f t="shared" si="22"/>
        <v>366.6875</v>
      </c>
    </row>
    <row r="368" spans="1:4">
      <c r="A368" s="231" t="str">
        <f t="shared" si="23"/>
        <v/>
      </c>
      <c r="B368" s="230">
        <f t="shared" si="20"/>
        <v>2</v>
      </c>
      <c r="C368" s="232" t="e">
        <f t="shared" si="21"/>
        <v>#VALUE!</v>
      </c>
      <c r="D368" s="232" t="e">
        <f t="shared" si="22"/>
        <v>#VALUE!</v>
      </c>
    </row>
    <row r="369" spans="1:4">
      <c r="A369" s="231" t="e">
        <f t="shared" si="23"/>
        <v>#VALUE!</v>
      </c>
      <c r="B369" s="230" t="e">
        <f t="shared" si="20"/>
        <v>#VALUE!</v>
      </c>
      <c r="C369" s="232" t="e">
        <f t="shared" si="21"/>
        <v>#VALUE!</v>
      </c>
      <c r="D369" s="232" t="e">
        <f t="shared" si="22"/>
        <v>#VALUE!</v>
      </c>
    </row>
    <row r="370" spans="1:4">
      <c r="A370" s="231" t="e">
        <f t="shared" si="23"/>
        <v>#VALUE!</v>
      </c>
      <c r="B370" s="230" t="e">
        <f t="shared" si="20"/>
        <v>#VALUE!</v>
      </c>
      <c r="C370" s="232" t="e">
        <f t="shared" si="21"/>
        <v>#VALUE!</v>
      </c>
      <c r="D370" s="232" t="e">
        <f t="shared" si="22"/>
        <v>#VALUE!</v>
      </c>
    </row>
    <row r="371" spans="1:4">
      <c r="A371" s="231" t="e">
        <f t="shared" si="23"/>
        <v>#VALUE!</v>
      </c>
      <c r="B371" s="230" t="e">
        <f t="shared" si="20"/>
        <v>#VALUE!</v>
      </c>
      <c r="C371" s="232" t="e">
        <f t="shared" si="21"/>
        <v>#VALUE!</v>
      </c>
      <c r="D371" s="232" t="e">
        <f t="shared" si="22"/>
        <v>#VALUE!</v>
      </c>
    </row>
    <row r="372" spans="1:4">
      <c r="A372" s="231" t="e">
        <f t="shared" si="23"/>
        <v>#VALUE!</v>
      </c>
      <c r="B372" s="230" t="e">
        <f t="shared" si="20"/>
        <v>#VALUE!</v>
      </c>
      <c r="C372" s="232" t="e">
        <f t="shared" si="21"/>
        <v>#VALUE!</v>
      </c>
      <c r="D372" s="232" t="e">
        <f t="shared" si="22"/>
        <v>#VALUE!</v>
      </c>
    </row>
    <row r="373" spans="1:4">
      <c r="A373" s="231" t="e">
        <f t="shared" si="23"/>
        <v>#VALUE!</v>
      </c>
      <c r="B373" s="230" t="e">
        <f t="shared" si="20"/>
        <v>#VALUE!</v>
      </c>
      <c r="C373" s="232" t="e">
        <f t="shared" si="21"/>
        <v>#VALUE!</v>
      </c>
      <c r="D373" s="232" t="e">
        <f t="shared" si="22"/>
        <v>#VALUE!</v>
      </c>
    </row>
    <row r="374" spans="1:4">
      <c r="A374" s="231" t="e">
        <f t="shared" si="23"/>
        <v>#VALUE!</v>
      </c>
      <c r="B374" s="230" t="e">
        <f t="shared" si="20"/>
        <v>#VALUE!</v>
      </c>
      <c r="C374" s="232" t="e">
        <f t="shared" si="21"/>
        <v>#VALUE!</v>
      </c>
      <c r="D374" s="232" t="e">
        <f t="shared" si="22"/>
        <v>#VALUE!</v>
      </c>
    </row>
    <row r="375" spans="1:4">
      <c r="A375" s="231" t="e">
        <f t="shared" si="23"/>
        <v>#VALUE!</v>
      </c>
      <c r="B375" s="230" t="e">
        <f t="shared" si="20"/>
        <v>#VALUE!</v>
      </c>
      <c r="C375" s="232" t="e">
        <f t="shared" si="21"/>
        <v>#VALUE!</v>
      </c>
      <c r="D375" s="232" t="e">
        <f t="shared" si="22"/>
        <v>#VALUE!</v>
      </c>
    </row>
    <row r="376" spans="1:4">
      <c r="A376" s="231" t="e">
        <f t="shared" si="23"/>
        <v>#VALUE!</v>
      </c>
      <c r="B376" s="230" t="e">
        <f t="shared" si="20"/>
        <v>#VALUE!</v>
      </c>
      <c r="C376" s="232" t="e">
        <f t="shared" si="21"/>
        <v>#VALUE!</v>
      </c>
      <c r="D376" s="232" t="e">
        <f t="shared" si="22"/>
        <v>#VALUE!</v>
      </c>
    </row>
    <row r="377" spans="1:4">
      <c r="A377" s="231" t="e">
        <f t="shared" si="23"/>
        <v>#VALUE!</v>
      </c>
      <c r="B377" s="230" t="e">
        <f t="shared" si="20"/>
        <v>#VALUE!</v>
      </c>
      <c r="C377" s="232" t="e">
        <f t="shared" si="21"/>
        <v>#VALUE!</v>
      </c>
      <c r="D377" s="232" t="e">
        <f t="shared" si="22"/>
        <v>#VALUE!</v>
      </c>
    </row>
    <row r="378" spans="1:4">
      <c r="A378" s="231" t="e">
        <f t="shared" si="23"/>
        <v>#VALUE!</v>
      </c>
      <c r="B378" s="230" t="e">
        <f t="shared" si="20"/>
        <v>#VALUE!</v>
      </c>
      <c r="C378" s="232" t="e">
        <f t="shared" si="21"/>
        <v>#VALUE!</v>
      </c>
      <c r="D378" s="232" t="e">
        <f t="shared" si="22"/>
        <v>#VALUE!</v>
      </c>
    </row>
    <row r="379" spans="1:4">
      <c r="A379" s="231" t="e">
        <f t="shared" si="23"/>
        <v>#VALUE!</v>
      </c>
      <c r="B379" s="230" t="e">
        <f t="shared" si="20"/>
        <v>#VALUE!</v>
      </c>
      <c r="C379" s="232" t="e">
        <f t="shared" si="21"/>
        <v>#VALUE!</v>
      </c>
      <c r="D379" s="232" t="e">
        <f t="shared" si="22"/>
        <v>#VALUE!</v>
      </c>
    </row>
    <row r="380" spans="1:4">
      <c r="A380" s="231" t="e">
        <f t="shared" si="23"/>
        <v>#VALUE!</v>
      </c>
      <c r="B380" s="230" t="e">
        <f t="shared" si="20"/>
        <v>#VALUE!</v>
      </c>
      <c r="C380" s="232" t="e">
        <f t="shared" si="21"/>
        <v>#VALUE!</v>
      </c>
      <c r="D380" s="232" t="e">
        <f t="shared" si="22"/>
        <v>#VALUE!</v>
      </c>
    </row>
    <row r="381" spans="1:4">
      <c r="A381" s="231" t="e">
        <f t="shared" si="23"/>
        <v>#VALUE!</v>
      </c>
      <c r="B381" s="230" t="e">
        <f t="shared" si="20"/>
        <v>#VALUE!</v>
      </c>
      <c r="C381" s="232" t="e">
        <f t="shared" si="21"/>
        <v>#VALUE!</v>
      </c>
      <c r="D381" s="232" t="e">
        <f t="shared" si="22"/>
        <v>#VALUE!</v>
      </c>
    </row>
    <row r="382" spans="1:4">
      <c r="A382" s="231" t="e">
        <f t="shared" si="23"/>
        <v>#VALUE!</v>
      </c>
      <c r="B382" s="230" t="e">
        <f t="shared" si="20"/>
        <v>#VALUE!</v>
      </c>
      <c r="C382" s="232" t="e">
        <f t="shared" si="21"/>
        <v>#VALUE!</v>
      </c>
      <c r="D382" s="232" t="e">
        <f t="shared" si="22"/>
        <v>#VALUE!</v>
      </c>
    </row>
    <row r="383" spans="1:4">
      <c r="A383" s="231" t="e">
        <f t="shared" si="23"/>
        <v>#VALUE!</v>
      </c>
      <c r="B383" s="230" t="e">
        <f t="shared" si="20"/>
        <v>#VALUE!</v>
      </c>
      <c r="C383" s="232" t="e">
        <f t="shared" si="21"/>
        <v>#VALUE!</v>
      </c>
      <c r="D383" s="232" t="e">
        <f t="shared" si="22"/>
        <v>#VALUE!</v>
      </c>
    </row>
    <row r="384" spans="1:4">
      <c r="A384" s="231" t="e">
        <f t="shared" si="23"/>
        <v>#VALUE!</v>
      </c>
      <c r="B384" s="230" t="e">
        <f t="shared" si="20"/>
        <v>#VALUE!</v>
      </c>
      <c r="C384" s="232" t="e">
        <f t="shared" si="21"/>
        <v>#VALUE!</v>
      </c>
      <c r="D384" s="232" t="e">
        <f t="shared" si="22"/>
        <v>#VALUE!</v>
      </c>
    </row>
    <row r="385" spans="1:4">
      <c r="A385" s="231" t="e">
        <f t="shared" si="23"/>
        <v>#VALUE!</v>
      </c>
      <c r="B385" s="230" t="e">
        <f t="shared" si="20"/>
        <v>#VALUE!</v>
      </c>
      <c r="C385" s="232" t="e">
        <f t="shared" si="21"/>
        <v>#VALUE!</v>
      </c>
      <c r="D385" s="232" t="e">
        <f t="shared" si="22"/>
        <v>#VALUE!</v>
      </c>
    </row>
    <row r="386" spans="1:4">
      <c r="A386" s="231" t="e">
        <f t="shared" si="23"/>
        <v>#VALUE!</v>
      </c>
      <c r="B386" s="230" t="e">
        <f t="shared" si="20"/>
        <v>#VALUE!</v>
      </c>
      <c r="C386" s="232" t="e">
        <f t="shared" si="21"/>
        <v>#VALUE!</v>
      </c>
      <c r="D386" s="232" t="e">
        <f t="shared" si="22"/>
        <v>#VALUE!</v>
      </c>
    </row>
    <row r="387" spans="1:4">
      <c r="A387" s="231" t="e">
        <f t="shared" si="23"/>
        <v>#VALUE!</v>
      </c>
      <c r="B387" s="230" t="e">
        <f t="shared" ref="B387:B392" si="24">IF($O$3&lt;=A387,IF(A387&lt;=$P$3,1,2),2)</f>
        <v>#VALUE!</v>
      </c>
      <c r="C387" s="232" t="e">
        <f t="shared" ref="C387:C392" si="25">IF(B387=1,A387+$R$3,A387+$R$4)</f>
        <v>#VALUE!</v>
      </c>
      <c r="D387" s="232" t="e">
        <f t="shared" ref="D387:D392" si="26">IF(B387=1,A387+$S$3,A387+$S$4)</f>
        <v>#VALUE!</v>
      </c>
    </row>
    <row r="388" spans="1:4">
      <c r="A388" s="231" t="e">
        <f t="shared" ref="A388:A392" si="27">IF(A387+1&gt;=DATE($N$1+1,1,1),"",A387+1)</f>
        <v>#VALUE!</v>
      </c>
      <c r="B388" s="230" t="e">
        <f t="shared" si="24"/>
        <v>#VALUE!</v>
      </c>
      <c r="C388" s="232" t="e">
        <f t="shared" si="25"/>
        <v>#VALUE!</v>
      </c>
      <c r="D388" s="232" t="e">
        <f t="shared" si="26"/>
        <v>#VALUE!</v>
      </c>
    </row>
    <row r="389" spans="1:4">
      <c r="A389" s="231" t="e">
        <f t="shared" si="27"/>
        <v>#VALUE!</v>
      </c>
      <c r="B389" s="230" t="e">
        <f t="shared" si="24"/>
        <v>#VALUE!</v>
      </c>
      <c r="C389" s="232" t="e">
        <f t="shared" si="25"/>
        <v>#VALUE!</v>
      </c>
      <c r="D389" s="232" t="e">
        <f t="shared" si="26"/>
        <v>#VALUE!</v>
      </c>
    </row>
    <row r="390" spans="1:4">
      <c r="A390" s="231" t="e">
        <f t="shared" si="27"/>
        <v>#VALUE!</v>
      </c>
      <c r="B390" s="230" t="e">
        <f t="shared" si="24"/>
        <v>#VALUE!</v>
      </c>
      <c r="C390" s="232" t="e">
        <f t="shared" si="25"/>
        <v>#VALUE!</v>
      </c>
      <c r="D390" s="232" t="e">
        <f t="shared" si="26"/>
        <v>#VALUE!</v>
      </c>
    </row>
    <row r="391" spans="1:4">
      <c r="A391" s="231" t="e">
        <f t="shared" si="27"/>
        <v>#VALUE!</v>
      </c>
      <c r="B391" s="230" t="e">
        <f t="shared" si="24"/>
        <v>#VALUE!</v>
      </c>
      <c r="C391" s="232" t="e">
        <f t="shared" si="25"/>
        <v>#VALUE!</v>
      </c>
      <c r="D391" s="232" t="e">
        <f t="shared" si="26"/>
        <v>#VALUE!</v>
      </c>
    </row>
    <row r="392" spans="1:4">
      <c r="A392" s="231" t="e">
        <f t="shared" si="27"/>
        <v>#VALUE!</v>
      </c>
      <c r="B392" s="230" t="e">
        <f t="shared" si="24"/>
        <v>#VALUE!</v>
      </c>
      <c r="C392" s="232" t="e">
        <f t="shared" si="25"/>
        <v>#VALUE!</v>
      </c>
      <c r="D392" s="232" t="e">
        <f t="shared" si="26"/>
        <v>#VALUE!</v>
      </c>
    </row>
  </sheetData>
  <mergeCells count="1">
    <mergeCell ref="T3:T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e4be9ba1-f050-43fe-99ad-92fd8319742d</BSO999929>
</file>

<file path=customXml/itemProps1.xml><?xml version="1.0" encoding="utf-8"?>
<ds:datastoreItem xmlns:ds="http://schemas.openxmlformats.org/officeDocument/2006/customXml" ds:itemID="{A561BFAC-AEBF-4DD9-A7FD-4BA40E4D605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Version</vt:lpstr>
      <vt:lpstr>Leitfaden zur Berechnung</vt:lpstr>
      <vt:lpstr>Dateneingabe</vt:lpstr>
      <vt:lpstr>Regelungszeit</vt:lpstr>
      <vt:lpstr>Zeitreihe</vt:lpstr>
      <vt:lpstr>Rechnungserstellung</vt:lpstr>
      <vt:lpstr>Zuteilung</vt:lpstr>
      <vt:lpstr>Bayernwerk_AG</vt:lpstr>
      <vt:lpstr>Rechnungserstellung!Druckbereich</vt:lpstr>
      <vt:lpstr>Zeitreihe!Druckbereich</vt:lpstr>
    </vt:vector>
  </TitlesOfParts>
  <Company>E.ON IS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Rupp, Simon</dc:creator>
  <cp:lastModifiedBy>Andreas Eiting</cp:lastModifiedBy>
  <cp:lastPrinted>2014-10-30T10:28:36Z</cp:lastPrinted>
  <dcterms:created xsi:type="dcterms:W3CDTF">2012-08-07T09:46:28Z</dcterms:created>
  <dcterms:modified xsi:type="dcterms:W3CDTF">2018-04-10T13:20:20Z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